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 firstSheet="3" activeTab="3"/>
  </bookViews>
  <sheets>
    <sheet name=" прогноз 15-17" sheetId="19" state="hidden" r:id="rId1"/>
    <sheet name="факт 15, ож 16" sheetId="27" state="hidden" r:id="rId2"/>
    <sheet name="Лист1" sheetId="21" state="hidden" r:id="rId3"/>
    <sheet name="Лист2" sheetId="31" r:id="rId4"/>
  </sheets>
  <definedNames>
    <definedName name="_xlnm.Print_Titles" localSheetId="0">' прогноз 15-17'!$3:$4</definedName>
    <definedName name="_xlnm.Print_Titles" localSheetId="3">Лист2!#REF!</definedName>
    <definedName name="_xlnm.Print_Titles" localSheetId="1">'факт 15, ож 16'!$3:$4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1" l="1"/>
  <c r="H21" i="31"/>
  <c r="G21" i="31"/>
  <c r="J21" i="31" l="1"/>
  <c r="L21" i="31" l="1"/>
  <c r="K21" i="31"/>
  <c r="H95" i="27" l="1"/>
  <c r="F100" i="27"/>
  <c r="F101" i="27"/>
  <c r="C101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R168" i="27"/>
  <c r="O168" i="27"/>
  <c r="L168" i="27"/>
  <c r="I168" i="27"/>
  <c r="F168" i="27"/>
  <c r="C168" i="27"/>
  <c r="R167" i="27"/>
  <c r="O167" i="27"/>
  <c r="L167" i="27"/>
  <c r="I167" i="27"/>
  <c r="F167" i="27"/>
  <c r="C167" i="27"/>
  <c r="C166" i="27" s="1"/>
  <c r="T166" i="27"/>
  <c r="S166" i="27"/>
  <c r="R166" i="27" s="1"/>
  <c r="Q166" i="27"/>
  <c r="P166" i="27"/>
  <c r="O166" i="27" s="1"/>
  <c r="N166" i="27"/>
  <c r="M166" i="27"/>
  <c r="K166" i="27"/>
  <c r="J166" i="27"/>
  <c r="I166" i="27" s="1"/>
  <c r="H166" i="27"/>
  <c r="G166" i="27"/>
  <c r="E166" i="27"/>
  <c r="D166" i="27"/>
  <c r="R165" i="27"/>
  <c r="O165" i="27"/>
  <c r="L165" i="27"/>
  <c r="I165" i="27"/>
  <c r="F165" i="27"/>
  <c r="C165" i="27"/>
  <c r="R164" i="27"/>
  <c r="O164" i="27"/>
  <c r="L164" i="27"/>
  <c r="I164" i="27"/>
  <c r="F164" i="27"/>
  <c r="C164" i="27"/>
  <c r="R163" i="27"/>
  <c r="O163" i="27"/>
  <c r="L163" i="27"/>
  <c r="I163" i="27"/>
  <c r="F163" i="27"/>
  <c r="C163" i="27"/>
  <c r="R162" i="27"/>
  <c r="O162" i="27"/>
  <c r="L162" i="27"/>
  <c r="I162" i="27"/>
  <c r="F162" i="27"/>
  <c r="I161" i="27"/>
  <c r="F161" i="27"/>
  <c r="C161" i="27"/>
  <c r="R160" i="27"/>
  <c r="O160" i="27"/>
  <c r="L160" i="27"/>
  <c r="I160" i="27"/>
  <c r="F160" i="27"/>
  <c r="C160" i="27"/>
  <c r="R159" i="27"/>
  <c r="O159" i="27"/>
  <c r="L159" i="27"/>
  <c r="I159" i="27"/>
  <c r="F159" i="27"/>
  <c r="C159" i="27"/>
  <c r="R158" i="27"/>
  <c r="O158" i="27"/>
  <c r="L158" i="27"/>
  <c r="I158" i="27"/>
  <c r="F158" i="27"/>
  <c r="C158" i="27"/>
  <c r="R157" i="27"/>
  <c r="O157" i="27"/>
  <c r="L157" i="27"/>
  <c r="I157" i="27"/>
  <c r="F157" i="27"/>
  <c r="C157" i="27"/>
  <c r="R156" i="27"/>
  <c r="O156" i="27"/>
  <c r="L156" i="27"/>
  <c r="I156" i="27"/>
  <c r="F156" i="27"/>
  <c r="C156" i="27"/>
  <c r="R155" i="27"/>
  <c r="O155" i="27"/>
  <c r="L155" i="27"/>
  <c r="I155" i="27"/>
  <c r="F155" i="27"/>
  <c r="C155" i="27"/>
  <c r="R154" i="27"/>
  <c r="O154" i="27"/>
  <c r="L154" i="27"/>
  <c r="I154" i="27"/>
  <c r="F154" i="27"/>
  <c r="C154" i="27"/>
  <c r="R153" i="27"/>
  <c r="O153" i="27"/>
  <c r="L153" i="27"/>
  <c r="I153" i="27"/>
  <c r="F153" i="27"/>
  <c r="C153" i="27"/>
  <c r="R152" i="27"/>
  <c r="O152" i="27"/>
  <c r="L152" i="27"/>
  <c r="I152" i="27"/>
  <c r="F152" i="27"/>
  <c r="C152" i="27"/>
  <c r="R151" i="27"/>
  <c r="O151" i="27"/>
  <c r="L151" i="27"/>
  <c r="I151" i="27"/>
  <c r="F151" i="27"/>
  <c r="C151" i="27"/>
  <c r="R150" i="27"/>
  <c r="O150" i="27"/>
  <c r="L150" i="27"/>
  <c r="I150" i="27"/>
  <c r="F150" i="27"/>
  <c r="C150" i="27"/>
  <c r="R149" i="27"/>
  <c r="O149" i="27"/>
  <c r="L149" i="27"/>
  <c r="I149" i="27"/>
  <c r="F149" i="27"/>
  <c r="C149" i="27"/>
  <c r="R148" i="27"/>
  <c r="O148" i="27"/>
  <c r="L148" i="27"/>
  <c r="I148" i="27"/>
  <c r="F148" i="27"/>
  <c r="C148" i="27"/>
  <c r="R147" i="27"/>
  <c r="O147" i="27"/>
  <c r="L147" i="27"/>
  <c r="I147" i="27"/>
  <c r="F147" i="27"/>
  <c r="C147" i="27"/>
  <c r="R146" i="27"/>
  <c r="O146" i="27"/>
  <c r="L146" i="27"/>
  <c r="I146" i="27"/>
  <c r="F146" i="27"/>
  <c r="C146" i="27"/>
  <c r="R145" i="27"/>
  <c r="O145" i="27"/>
  <c r="L145" i="27"/>
  <c r="I145" i="27"/>
  <c r="F145" i="27"/>
  <c r="C145" i="27"/>
  <c r="R144" i="27"/>
  <c r="O144" i="27"/>
  <c r="L144" i="27"/>
  <c r="I144" i="27"/>
  <c r="F144" i="27"/>
  <c r="C144" i="27"/>
  <c r="R143" i="27"/>
  <c r="O143" i="27"/>
  <c r="L143" i="27"/>
  <c r="I143" i="27"/>
  <c r="F143" i="27"/>
  <c r="C143" i="27"/>
  <c r="R142" i="27"/>
  <c r="O142" i="27"/>
  <c r="L142" i="27"/>
  <c r="I142" i="27"/>
  <c r="F142" i="27"/>
  <c r="C142" i="27"/>
  <c r="R141" i="27"/>
  <c r="O141" i="27"/>
  <c r="L141" i="27"/>
  <c r="I141" i="27"/>
  <c r="F141" i="27"/>
  <c r="C141" i="27"/>
  <c r="C140" i="27" s="1"/>
  <c r="T140" i="27"/>
  <c r="S140" i="27"/>
  <c r="Q140" i="27"/>
  <c r="P140" i="27"/>
  <c r="O140" i="27" s="1"/>
  <c r="N140" i="27"/>
  <c r="M140" i="27"/>
  <c r="K140" i="27"/>
  <c r="J140" i="27"/>
  <c r="I140" i="27" s="1"/>
  <c r="H140" i="27"/>
  <c r="G140" i="27"/>
  <c r="E140" i="27"/>
  <c r="D140" i="27"/>
  <c r="R139" i="27"/>
  <c r="O139" i="27"/>
  <c r="L139" i="27"/>
  <c r="I139" i="27"/>
  <c r="F139" i="27"/>
  <c r="C139" i="27"/>
  <c r="R138" i="27"/>
  <c r="O138" i="27"/>
  <c r="L138" i="27"/>
  <c r="I138" i="27"/>
  <c r="F138" i="27"/>
  <c r="C138" i="27"/>
  <c r="T137" i="27"/>
  <c r="S137" i="27"/>
  <c r="Q137" i="27"/>
  <c r="P137" i="27"/>
  <c r="N137" i="27"/>
  <c r="M137" i="27"/>
  <c r="K137" i="27"/>
  <c r="J137" i="27"/>
  <c r="I137" i="27" s="1"/>
  <c r="H137" i="27"/>
  <c r="G137" i="27"/>
  <c r="E137" i="27"/>
  <c r="D137" i="27"/>
  <c r="R136" i="27"/>
  <c r="O136" i="27"/>
  <c r="L136" i="27"/>
  <c r="I136" i="27"/>
  <c r="F136" i="27"/>
  <c r="C136" i="27"/>
  <c r="R135" i="27"/>
  <c r="O135" i="27"/>
  <c r="L135" i="27"/>
  <c r="I135" i="27"/>
  <c r="F135" i="27"/>
  <c r="C135" i="27"/>
  <c r="R134" i="27"/>
  <c r="O134" i="27"/>
  <c r="L134" i="27"/>
  <c r="I134" i="27"/>
  <c r="F134" i="27"/>
  <c r="C134" i="27"/>
  <c r="R133" i="27"/>
  <c r="O133" i="27"/>
  <c r="L133" i="27"/>
  <c r="I133" i="27"/>
  <c r="F133" i="27"/>
  <c r="C133" i="27"/>
  <c r="R132" i="27"/>
  <c r="O132" i="27"/>
  <c r="L132" i="27"/>
  <c r="I132" i="27"/>
  <c r="F132" i="27"/>
  <c r="C132" i="27"/>
  <c r="R131" i="27"/>
  <c r="O131" i="27"/>
  <c r="L131" i="27"/>
  <c r="I131" i="27"/>
  <c r="F131" i="27"/>
  <c r="C131" i="27"/>
  <c r="R130" i="27"/>
  <c r="O130" i="27"/>
  <c r="L130" i="27"/>
  <c r="I130" i="27"/>
  <c r="F130" i="27"/>
  <c r="C130" i="27"/>
  <c r="R129" i="27"/>
  <c r="O129" i="27"/>
  <c r="L129" i="27"/>
  <c r="I129" i="27"/>
  <c r="F129" i="27"/>
  <c r="C129" i="27"/>
  <c r="R128" i="27"/>
  <c r="O128" i="27"/>
  <c r="L128" i="27"/>
  <c r="I128" i="27"/>
  <c r="F128" i="27"/>
  <c r="C128" i="27"/>
  <c r="R127" i="27"/>
  <c r="O127" i="27"/>
  <c r="L127" i="27"/>
  <c r="I127" i="27"/>
  <c r="F127" i="27"/>
  <c r="C127" i="27"/>
  <c r="R126" i="27"/>
  <c r="O126" i="27"/>
  <c r="L126" i="27"/>
  <c r="I126" i="27"/>
  <c r="F126" i="27"/>
  <c r="C126" i="27"/>
  <c r="R125" i="27"/>
  <c r="O125" i="27"/>
  <c r="L125" i="27"/>
  <c r="I125" i="27"/>
  <c r="F125" i="27"/>
  <c r="C125" i="27"/>
  <c r="T124" i="27"/>
  <c r="S124" i="27"/>
  <c r="Q124" i="27"/>
  <c r="Q95" i="27"/>
  <c r="Q91" i="27" s="1"/>
  <c r="Q104" i="27"/>
  <c r="P124" i="27"/>
  <c r="N124" i="27"/>
  <c r="M124" i="27"/>
  <c r="K124" i="27"/>
  <c r="J124" i="27"/>
  <c r="H124" i="27"/>
  <c r="G124" i="27"/>
  <c r="E124" i="27"/>
  <c r="D124" i="27"/>
  <c r="R123" i="27"/>
  <c r="O123" i="27"/>
  <c r="L123" i="27"/>
  <c r="I123" i="27"/>
  <c r="F123" i="27"/>
  <c r="C123" i="27"/>
  <c r="R122" i="27"/>
  <c r="O122" i="27"/>
  <c r="L122" i="27"/>
  <c r="I122" i="27"/>
  <c r="F122" i="27"/>
  <c r="C122" i="27"/>
  <c r="R121" i="27"/>
  <c r="O121" i="27"/>
  <c r="L121" i="27"/>
  <c r="I121" i="27"/>
  <c r="F121" i="27"/>
  <c r="C121" i="27"/>
  <c r="R120" i="27"/>
  <c r="O120" i="27"/>
  <c r="L120" i="27"/>
  <c r="I120" i="27"/>
  <c r="S119" i="27"/>
  <c r="R119" i="27" s="1"/>
  <c r="P119" i="27"/>
  <c r="O119" i="27" s="1"/>
  <c r="M119" i="27"/>
  <c r="L119" i="27" s="1"/>
  <c r="J119" i="27"/>
  <c r="I119" i="27" s="1"/>
  <c r="H119" i="27"/>
  <c r="G119" i="27"/>
  <c r="E119" i="27"/>
  <c r="D119" i="27"/>
  <c r="I118" i="27"/>
  <c r="F118" i="27"/>
  <c r="C118" i="27"/>
  <c r="R117" i="27"/>
  <c r="O117" i="27"/>
  <c r="L117" i="27"/>
  <c r="I117" i="27"/>
  <c r="F117" i="27"/>
  <c r="C117" i="27"/>
  <c r="R116" i="27"/>
  <c r="O116" i="27"/>
  <c r="L116" i="27"/>
  <c r="I116" i="27"/>
  <c r="F116" i="27"/>
  <c r="C116" i="27"/>
  <c r="R115" i="27"/>
  <c r="O115" i="27"/>
  <c r="L115" i="27"/>
  <c r="I115" i="27"/>
  <c r="F115" i="27"/>
  <c r="C115" i="27"/>
  <c r="R114" i="27"/>
  <c r="O114" i="27"/>
  <c r="L114" i="27"/>
  <c r="I114" i="27"/>
  <c r="F114" i="27"/>
  <c r="C114" i="27"/>
  <c r="R113" i="27"/>
  <c r="O113" i="27"/>
  <c r="L113" i="27"/>
  <c r="I113" i="27"/>
  <c r="F113" i="27"/>
  <c r="C113" i="27"/>
  <c r="R112" i="27"/>
  <c r="O112" i="27"/>
  <c r="L112" i="27"/>
  <c r="I112" i="27"/>
  <c r="F112" i="27"/>
  <c r="C112" i="27"/>
  <c r="R111" i="27"/>
  <c r="O111" i="27"/>
  <c r="L111" i="27"/>
  <c r="I111" i="27"/>
  <c r="F111" i="27"/>
  <c r="C111" i="27"/>
  <c r="R110" i="27"/>
  <c r="O110" i="27"/>
  <c r="L110" i="27"/>
  <c r="I110" i="27"/>
  <c r="F110" i="27"/>
  <c r="C110" i="27"/>
  <c r="R109" i="27"/>
  <c r="O109" i="27"/>
  <c r="L109" i="27"/>
  <c r="I109" i="27"/>
  <c r="F109" i="27"/>
  <c r="C109" i="27"/>
  <c r="R108" i="27"/>
  <c r="O108" i="27"/>
  <c r="L108" i="27"/>
  <c r="I108" i="27"/>
  <c r="F108" i="27"/>
  <c r="C108" i="27"/>
  <c r="R107" i="27"/>
  <c r="O107" i="27"/>
  <c r="L107" i="27"/>
  <c r="I107" i="27"/>
  <c r="F107" i="27"/>
  <c r="C107" i="27"/>
  <c r="R106" i="27"/>
  <c r="O106" i="27"/>
  <c r="L106" i="27"/>
  <c r="I106" i="27"/>
  <c r="F106" i="27"/>
  <c r="C106" i="27"/>
  <c r="T105" i="27"/>
  <c r="S105" i="27"/>
  <c r="Q105" i="27"/>
  <c r="P105" i="27"/>
  <c r="O105" i="27" s="1"/>
  <c r="N105" i="27"/>
  <c r="M105" i="27"/>
  <c r="K105" i="27"/>
  <c r="J105" i="27"/>
  <c r="H105" i="27"/>
  <c r="G105" i="27"/>
  <c r="F105" i="27" s="1"/>
  <c r="E105" i="27"/>
  <c r="D105" i="27"/>
  <c r="T104" i="27"/>
  <c r="S104" i="27"/>
  <c r="P104" i="27"/>
  <c r="N104" i="27"/>
  <c r="M104" i="27"/>
  <c r="K104" i="27"/>
  <c r="J104" i="27"/>
  <c r="H104" i="27"/>
  <c r="G104" i="27"/>
  <c r="E104" i="27"/>
  <c r="D104" i="27"/>
  <c r="R103" i="27"/>
  <c r="O103" i="27"/>
  <c r="L103" i="27"/>
  <c r="I103" i="27"/>
  <c r="F103" i="27"/>
  <c r="C103" i="27"/>
  <c r="R102" i="27"/>
  <c r="O102" i="27"/>
  <c r="L102" i="27"/>
  <c r="I102" i="27"/>
  <c r="F102" i="27"/>
  <c r="C102" i="27"/>
  <c r="R99" i="27"/>
  <c r="O99" i="27"/>
  <c r="L99" i="27"/>
  <c r="I99" i="27"/>
  <c r="F99" i="27"/>
  <c r="C99" i="27"/>
  <c r="R98" i="27"/>
  <c r="O98" i="27"/>
  <c r="L98" i="27"/>
  <c r="I98" i="27"/>
  <c r="F98" i="27"/>
  <c r="C98" i="27"/>
  <c r="R97" i="27"/>
  <c r="O97" i="27"/>
  <c r="L97" i="27"/>
  <c r="I97" i="27"/>
  <c r="F97" i="27"/>
  <c r="C97" i="27"/>
  <c r="R96" i="27"/>
  <c r="O96" i="27"/>
  <c r="L96" i="27"/>
  <c r="I96" i="27"/>
  <c r="F96" i="27"/>
  <c r="C96" i="27"/>
  <c r="T95" i="27"/>
  <c r="T91" i="27" s="1"/>
  <c r="S95" i="27"/>
  <c r="P95" i="27"/>
  <c r="P91" i="27" s="1"/>
  <c r="P7" i="27" s="1"/>
  <c r="N95" i="27"/>
  <c r="M95" i="27"/>
  <c r="K95" i="27"/>
  <c r="K91" i="27" s="1"/>
  <c r="J95" i="27"/>
  <c r="I95" i="27" s="1"/>
  <c r="H91" i="27"/>
  <c r="G95" i="27"/>
  <c r="F95" i="27" s="1"/>
  <c r="E95" i="27"/>
  <c r="E91" i="27" s="1"/>
  <c r="D95" i="27"/>
  <c r="D91" i="27" s="1"/>
  <c r="R94" i="27"/>
  <c r="O94" i="27"/>
  <c r="L94" i="27"/>
  <c r="I94" i="27"/>
  <c r="F94" i="27"/>
  <c r="R93" i="27"/>
  <c r="O93" i="27"/>
  <c r="L93" i="27"/>
  <c r="I93" i="27"/>
  <c r="F93" i="27"/>
  <c r="C93" i="27"/>
  <c r="R92" i="27"/>
  <c r="O92" i="27"/>
  <c r="L92" i="27"/>
  <c r="I92" i="27"/>
  <c r="F92" i="27"/>
  <c r="C92" i="27"/>
  <c r="N91" i="27"/>
  <c r="J91" i="27"/>
  <c r="R90" i="27"/>
  <c r="O90" i="27"/>
  <c r="L90" i="27"/>
  <c r="I90" i="27"/>
  <c r="F90" i="27"/>
  <c r="C90" i="27"/>
  <c r="R89" i="27"/>
  <c r="O89" i="27"/>
  <c r="L89" i="27"/>
  <c r="I89" i="27"/>
  <c r="F89" i="27"/>
  <c r="C89" i="27"/>
  <c r="R88" i="27"/>
  <c r="O88" i="27"/>
  <c r="L88" i="27"/>
  <c r="I88" i="27"/>
  <c r="F88" i="27"/>
  <c r="C88" i="27"/>
  <c r="R87" i="27"/>
  <c r="O87" i="27"/>
  <c r="L87" i="27"/>
  <c r="I87" i="27"/>
  <c r="F87" i="27"/>
  <c r="C87" i="27"/>
  <c r="R86" i="27"/>
  <c r="O86" i="27"/>
  <c r="L86" i="27"/>
  <c r="I86" i="27"/>
  <c r="F86" i="27"/>
  <c r="C86" i="27"/>
  <c r="R85" i="27"/>
  <c r="O85" i="27"/>
  <c r="L85" i="27"/>
  <c r="I85" i="27"/>
  <c r="F85" i="27"/>
  <c r="C85" i="27"/>
  <c r="R84" i="27"/>
  <c r="O84" i="27"/>
  <c r="L84" i="27"/>
  <c r="I84" i="27"/>
  <c r="F84" i="27"/>
  <c r="C84" i="27"/>
  <c r="R83" i="27"/>
  <c r="O83" i="27"/>
  <c r="L83" i="27"/>
  <c r="I83" i="27"/>
  <c r="F83" i="27"/>
  <c r="C83" i="27"/>
  <c r="R82" i="27"/>
  <c r="O82" i="27"/>
  <c r="L82" i="27"/>
  <c r="I82" i="27"/>
  <c r="F82" i="27"/>
  <c r="C82" i="27"/>
  <c r="R81" i="27"/>
  <c r="O81" i="27"/>
  <c r="L81" i="27"/>
  <c r="I81" i="27"/>
  <c r="F81" i="27"/>
  <c r="C81" i="27"/>
  <c r="R80" i="27"/>
  <c r="O80" i="27"/>
  <c r="L80" i="27"/>
  <c r="I80" i="27"/>
  <c r="F80" i="27"/>
  <c r="C80" i="27"/>
  <c r="R79" i="27"/>
  <c r="O79" i="27"/>
  <c r="L79" i="27"/>
  <c r="I79" i="27"/>
  <c r="F79" i="27"/>
  <c r="C79" i="27"/>
  <c r="R78" i="27"/>
  <c r="O78" i="27"/>
  <c r="L78" i="27"/>
  <c r="I78" i="27"/>
  <c r="F78" i="27"/>
  <c r="C78" i="27"/>
  <c r="R77" i="27"/>
  <c r="O77" i="27"/>
  <c r="L77" i="27"/>
  <c r="I77" i="27"/>
  <c r="F77" i="27"/>
  <c r="R76" i="27"/>
  <c r="O76" i="27"/>
  <c r="L76" i="27"/>
  <c r="I76" i="27"/>
  <c r="F76" i="27"/>
  <c r="R75" i="27"/>
  <c r="O75" i="27"/>
  <c r="L75" i="27"/>
  <c r="I75" i="27"/>
  <c r="F75" i="27"/>
  <c r="R74" i="27"/>
  <c r="O74" i="27"/>
  <c r="L74" i="27"/>
  <c r="I74" i="27"/>
  <c r="F74" i="27"/>
  <c r="R73" i="27"/>
  <c r="O73" i="27"/>
  <c r="L73" i="27"/>
  <c r="I73" i="27"/>
  <c r="F73" i="27"/>
  <c r="R72" i="27"/>
  <c r="O72" i="27"/>
  <c r="L72" i="27"/>
  <c r="I72" i="27"/>
  <c r="F72" i="27"/>
  <c r="R71" i="27"/>
  <c r="O71" i="27"/>
  <c r="L71" i="27"/>
  <c r="I71" i="27"/>
  <c r="F71" i="27"/>
  <c r="R70" i="27"/>
  <c r="O70" i="27"/>
  <c r="L70" i="27"/>
  <c r="I70" i="27"/>
  <c r="F70" i="27"/>
  <c r="R69" i="27"/>
  <c r="O69" i="27"/>
  <c r="L69" i="27"/>
  <c r="I69" i="27"/>
  <c r="F69" i="27"/>
  <c r="R68" i="27"/>
  <c r="O68" i="27"/>
  <c r="L68" i="27"/>
  <c r="I68" i="27"/>
  <c r="F68" i="27"/>
  <c r="R67" i="27"/>
  <c r="O67" i="27"/>
  <c r="L67" i="27"/>
  <c r="I67" i="27"/>
  <c r="F67" i="27"/>
  <c r="R66" i="27"/>
  <c r="O66" i="27"/>
  <c r="L66" i="27"/>
  <c r="I66" i="27"/>
  <c r="F66" i="27"/>
  <c r="R65" i="27"/>
  <c r="O65" i="27"/>
  <c r="L65" i="27"/>
  <c r="I65" i="27"/>
  <c r="F65" i="27"/>
  <c r="R64" i="27"/>
  <c r="O64" i="27"/>
  <c r="L64" i="27"/>
  <c r="I64" i="27"/>
  <c r="F64" i="27"/>
  <c r="R63" i="27"/>
  <c r="O63" i="27"/>
  <c r="L63" i="27"/>
  <c r="I63" i="27"/>
  <c r="F63" i="27"/>
  <c r="R62" i="27"/>
  <c r="O62" i="27"/>
  <c r="L62" i="27"/>
  <c r="I62" i="27"/>
  <c r="F62" i="27"/>
  <c r="R61" i="27"/>
  <c r="O61" i="27"/>
  <c r="L61" i="27"/>
  <c r="I61" i="27"/>
  <c r="F61" i="27"/>
  <c r="R60" i="27"/>
  <c r="O60" i="27"/>
  <c r="L60" i="27"/>
  <c r="I60" i="27"/>
  <c r="F60" i="27"/>
  <c r="R59" i="27"/>
  <c r="O59" i="27"/>
  <c r="L59" i="27"/>
  <c r="I59" i="27"/>
  <c r="F59" i="27"/>
  <c r="R58" i="27"/>
  <c r="O58" i="27"/>
  <c r="L58" i="27"/>
  <c r="I58" i="27"/>
  <c r="F58" i="27"/>
  <c r="R57" i="27"/>
  <c r="O57" i="27"/>
  <c r="L57" i="27"/>
  <c r="I57" i="27"/>
  <c r="F57" i="27"/>
  <c r="C57" i="27"/>
  <c r="R56" i="27"/>
  <c r="O56" i="27"/>
  <c r="L56" i="27"/>
  <c r="I56" i="27"/>
  <c r="F56" i="27"/>
  <c r="C56" i="27"/>
  <c r="T55" i="27"/>
  <c r="S55" i="27"/>
  <c r="R55" i="27" s="1"/>
  <c r="Q55" i="27"/>
  <c r="P55" i="27"/>
  <c r="N55" i="27"/>
  <c r="M55" i="27"/>
  <c r="K55" i="27"/>
  <c r="J55" i="27"/>
  <c r="H55" i="27"/>
  <c r="G55" i="27"/>
  <c r="E55" i="27"/>
  <c r="D55" i="27"/>
  <c r="R54" i="27"/>
  <c r="O54" i="27"/>
  <c r="L54" i="27"/>
  <c r="I54" i="27"/>
  <c r="F54" i="27"/>
  <c r="C54" i="27"/>
  <c r="R53" i="27"/>
  <c r="O53" i="27"/>
  <c r="L53" i="27"/>
  <c r="I53" i="27"/>
  <c r="F53" i="27"/>
  <c r="C53" i="27"/>
  <c r="R52" i="27"/>
  <c r="O52" i="27"/>
  <c r="L52" i="27"/>
  <c r="I52" i="27"/>
  <c r="F52" i="27"/>
  <c r="C52" i="27"/>
  <c r="S51" i="27"/>
  <c r="R51" i="27" s="1"/>
  <c r="P51" i="27"/>
  <c r="P50" i="27" s="1"/>
  <c r="Q50" i="27"/>
  <c r="M51" i="27"/>
  <c r="L51" i="27" s="1"/>
  <c r="J51" i="27"/>
  <c r="I51" i="27" s="1"/>
  <c r="G51" i="27"/>
  <c r="D51" i="27"/>
  <c r="D50" i="27" s="1"/>
  <c r="E50" i="27"/>
  <c r="T50" i="27"/>
  <c r="N50" i="27"/>
  <c r="K50" i="27"/>
  <c r="H50" i="27"/>
  <c r="R49" i="27"/>
  <c r="O49" i="27"/>
  <c r="L49" i="27"/>
  <c r="I49" i="27"/>
  <c r="F49" i="27"/>
  <c r="C49" i="27"/>
  <c r="R48" i="27"/>
  <c r="O48" i="27"/>
  <c r="L48" i="27"/>
  <c r="I48" i="27"/>
  <c r="F48" i="27"/>
  <c r="C48" i="27"/>
  <c r="R47" i="27"/>
  <c r="O47" i="27"/>
  <c r="L47" i="27"/>
  <c r="I47" i="27"/>
  <c r="F47" i="27"/>
  <c r="C47" i="27"/>
  <c r="R46" i="27"/>
  <c r="O46" i="27"/>
  <c r="L46" i="27"/>
  <c r="I46" i="27"/>
  <c r="F46" i="27"/>
  <c r="C46" i="27"/>
  <c r="T45" i="27"/>
  <c r="T42" i="27"/>
  <c r="S45" i="27"/>
  <c r="R45" i="27" s="1"/>
  <c r="Q45" i="27"/>
  <c r="P45" i="27"/>
  <c r="P42" i="27"/>
  <c r="Q42" i="27"/>
  <c r="O42" i="27" s="1"/>
  <c r="N45" i="27"/>
  <c r="M45" i="27"/>
  <c r="K45" i="27"/>
  <c r="K42" i="27"/>
  <c r="J45" i="27"/>
  <c r="I45" i="27" s="1"/>
  <c r="H45" i="27"/>
  <c r="H42" i="27"/>
  <c r="G45" i="27"/>
  <c r="F45" i="27" s="1"/>
  <c r="E45" i="27"/>
  <c r="D45" i="27"/>
  <c r="D42" i="27"/>
  <c r="E42" i="27"/>
  <c r="R44" i="27"/>
  <c r="O44" i="27"/>
  <c r="L44" i="27"/>
  <c r="I44" i="27"/>
  <c r="F44" i="27"/>
  <c r="C44" i="27"/>
  <c r="R43" i="27"/>
  <c r="O43" i="27"/>
  <c r="L43" i="27"/>
  <c r="I43" i="27"/>
  <c r="F43" i="27"/>
  <c r="C43" i="27"/>
  <c r="S42" i="27"/>
  <c r="N42" i="27"/>
  <c r="M42" i="27"/>
  <c r="J42" i="27"/>
  <c r="G42" i="27"/>
  <c r="R41" i="27"/>
  <c r="O41" i="27"/>
  <c r="L41" i="27"/>
  <c r="I41" i="27"/>
  <c r="F41" i="27"/>
  <c r="C41" i="27"/>
  <c r="J40" i="27"/>
  <c r="R39" i="27"/>
  <c r="O39" i="27"/>
  <c r="L39" i="27"/>
  <c r="I39" i="27"/>
  <c r="F39" i="27"/>
  <c r="C39" i="27"/>
  <c r="R38" i="27"/>
  <c r="O38" i="27"/>
  <c r="L38" i="27"/>
  <c r="I38" i="27"/>
  <c r="F38" i="27"/>
  <c r="C38" i="27"/>
  <c r="R37" i="27"/>
  <c r="O37" i="27"/>
  <c r="L37" i="27"/>
  <c r="I37" i="27"/>
  <c r="F37" i="27"/>
  <c r="C37" i="27"/>
  <c r="R36" i="27"/>
  <c r="O36" i="27"/>
  <c r="L36" i="27"/>
  <c r="I36" i="27"/>
  <c r="F36" i="27"/>
  <c r="C36" i="27"/>
  <c r="R35" i="27"/>
  <c r="O35" i="27"/>
  <c r="L35" i="27"/>
  <c r="I35" i="27"/>
  <c r="F35" i="27"/>
  <c r="C35" i="27"/>
  <c r="R34" i="27"/>
  <c r="O34" i="27"/>
  <c r="L34" i="27"/>
  <c r="I34" i="27"/>
  <c r="F34" i="27"/>
  <c r="C34" i="27"/>
  <c r="T33" i="27"/>
  <c r="T32" i="27" s="1"/>
  <c r="S33" i="27"/>
  <c r="Q33" i="27"/>
  <c r="Q32" i="27" s="1"/>
  <c r="P33" i="27"/>
  <c r="P32" i="27" s="1"/>
  <c r="N33" i="27"/>
  <c r="N32" i="27" s="1"/>
  <c r="M33" i="27"/>
  <c r="L33" i="27" s="1"/>
  <c r="K33" i="27"/>
  <c r="K32" i="27" s="1"/>
  <c r="J33" i="27"/>
  <c r="H33" i="27"/>
  <c r="H32" i="27" s="1"/>
  <c r="G33" i="27"/>
  <c r="F33" i="27" s="1"/>
  <c r="D33" i="27"/>
  <c r="M32" i="27"/>
  <c r="E32" i="27"/>
  <c r="R31" i="27"/>
  <c r="O31" i="27"/>
  <c r="L31" i="27"/>
  <c r="I31" i="27"/>
  <c r="C31" i="27"/>
  <c r="R30" i="27"/>
  <c r="O30" i="27"/>
  <c r="L30" i="27"/>
  <c r="I30" i="27"/>
  <c r="F30" i="27"/>
  <c r="C30" i="27"/>
  <c r="R29" i="27"/>
  <c r="O29" i="27"/>
  <c r="L29" i="27"/>
  <c r="I29" i="27"/>
  <c r="F29" i="27"/>
  <c r="C29" i="27"/>
  <c r="R28" i="27"/>
  <c r="O28" i="27"/>
  <c r="L28" i="27"/>
  <c r="I28" i="27"/>
  <c r="F28" i="27"/>
  <c r="C28" i="27"/>
  <c r="R27" i="27"/>
  <c r="O27" i="27"/>
  <c r="L27" i="27"/>
  <c r="I27" i="27"/>
  <c r="F27" i="27"/>
  <c r="C27" i="27"/>
  <c r="R26" i="27"/>
  <c r="O26" i="27"/>
  <c r="L26" i="27"/>
  <c r="I26" i="27"/>
  <c r="R25" i="27"/>
  <c r="O25" i="27"/>
  <c r="L25" i="27"/>
  <c r="I25" i="27"/>
  <c r="F25" i="27"/>
  <c r="C25" i="27"/>
  <c r="R24" i="27"/>
  <c r="O24" i="27"/>
  <c r="L24" i="27"/>
  <c r="I24" i="27"/>
  <c r="F24" i="27"/>
  <c r="C24" i="27"/>
  <c r="R23" i="27"/>
  <c r="O23" i="27"/>
  <c r="L23" i="27"/>
  <c r="I23" i="27"/>
  <c r="F23" i="27"/>
  <c r="C23" i="27"/>
  <c r="R22" i="27"/>
  <c r="O22" i="27"/>
  <c r="L22" i="27"/>
  <c r="I22" i="27"/>
  <c r="F22" i="27"/>
  <c r="C22" i="27"/>
  <c r="R21" i="27"/>
  <c r="O21" i="27"/>
  <c r="L21" i="27"/>
  <c r="I21" i="27"/>
  <c r="F21" i="27"/>
  <c r="C21" i="27"/>
  <c r="T20" i="27"/>
  <c r="T19" i="27" s="1"/>
  <c r="S20" i="27"/>
  <c r="Q20" i="27"/>
  <c r="P20" i="27"/>
  <c r="P19" i="27" s="1"/>
  <c r="N20" i="27"/>
  <c r="N19" i="27" s="1"/>
  <c r="M20" i="27"/>
  <c r="M19" i="27" s="1"/>
  <c r="K20" i="27"/>
  <c r="K19" i="27" s="1"/>
  <c r="J20" i="27"/>
  <c r="J19" i="27" s="1"/>
  <c r="H20" i="27"/>
  <c r="H19" i="27" s="1"/>
  <c r="G20" i="27"/>
  <c r="G19" i="27" s="1"/>
  <c r="E20" i="27"/>
  <c r="D20" i="27"/>
  <c r="C20" i="27" s="1"/>
  <c r="R18" i="27"/>
  <c r="O18" i="27"/>
  <c r="L18" i="27"/>
  <c r="I18" i="27"/>
  <c r="F18" i="27"/>
  <c r="C18" i="27"/>
  <c r="R17" i="27"/>
  <c r="O17" i="27"/>
  <c r="L17" i="27"/>
  <c r="I17" i="27"/>
  <c r="F17" i="27"/>
  <c r="C17" i="27"/>
  <c r="R16" i="27"/>
  <c r="O16" i="27"/>
  <c r="L16" i="27"/>
  <c r="I16" i="27"/>
  <c r="F16" i="27"/>
  <c r="C16" i="27"/>
  <c r="R15" i="27"/>
  <c r="O15" i="27"/>
  <c r="L15" i="27"/>
  <c r="I15" i="27"/>
  <c r="I14" i="27" s="1"/>
  <c r="F15" i="27"/>
  <c r="C15" i="27"/>
  <c r="C14" i="27" s="1"/>
  <c r="T14" i="27"/>
  <c r="T9" i="27" s="1"/>
  <c r="S14" i="27"/>
  <c r="Q14" i="27"/>
  <c r="Q9" i="27" s="1"/>
  <c r="P14" i="27"/>
  <c r="N14" i="27"/>
  <c r="N9" i="27" s="1"/>
  <c r="M14" i="27"/>
  <c r="K14" i="27"/>
  <c r="J14" i="27"/>
  <c r="J10" i="27"/>
  <c r="I10" i="27" s="1"/>
  <c r="H14" i="27"/>
  <c r="H9" i="27" s="1"/>
  <c r="G14" i="27"/>
  <c r="E14" i="27"/>
  <c r="E9" i="27" s="1"/>
  <c r="D14" i="27"/>
  <c r="R12" i="27"/>
  <c r="O12" i="27"/>
  <c r="L12" i="27"/>
  <c r="I12" i="27"/>
  <c r="F12" i="27"/>
  <c r="R11" i="27"/>
  <c r="O11" i="27"/>
  <c r="L11" i="27"/>
  <c r="I11" i="27"/>
  <c r="F11" i="27"/>
  <c r="C11" i="27"/>
  <c r="S10" i="27"/>
  <c r="R10" i="27" s="1"/>
  <c r="P10" i="27"/>
  <c r="O10" i="27" s="1"/>
  <c r="M10" i="27"/>
  <c r="L10" i="27" s="1"/>
  <c r="G10" i="27"/>
  <c r="F10" i="27" s="1"/>
  <c r="D10" i="27"/>
  <c r="C10" i="27" s="1"/>
  <c r="K9" i="27"/>
  <c r="N27" i="19"/>
  <c r="N158" i="19"/>
  <c r="M158" i="19"/>
  <c r="M142" i="19"/>
  <c r="N132" i="19"/>
  <c r="M132" i="19"/>
  <c r="N129" i="19"/>
  <c r="M129" i="19"/>
  <c r="N115" i="19"/>
  <c r="M115" i="19"/>
  <c r="M110" i="19"/>
  <c r="L110" i="19" s="1"/>
  <c r="N97" i="19"/>
  <c r="M97" i="19"/>
  <c r="L97" i="19" s="1"/>
  <c r="N96" i="19"/>
  <c r="M96" i="19"/>
  <c r="L96" i="19" s="1"/>
  <c r="N88" i="19"/>
  <c r="N84" i="19" s="1"/>
  <c r="M88" i="19"/>
  <c r="M84" i="19" s="1"/>
  <c r="L84" i="19" s="1"/>
  <c r="N54" i="19"/>
  <c r="M54" i="19"/>
  <c r="L54" i="19" s="1"/>
  <c r="M50" i="19"/>
  <c r="N49" i="19"/>
  <c r="M49" i="19"/>
  <c r="N44" i="19"/>
  <c r="M44" i="19"/>
  <c r="N41" i="19"/>
  <c r="N39" i="19" s="1"/>
  <c r="M41" i="19"/>
  <c r="M39" i="19" s="1"/>
  <c r="M28" i="19"/>
  <c r="N18" i="19"/>
  <c r="N17" i="19" s="1"/>
  <c r="M18" i="19"/>
  <c r="M17" i="19" s="1"/>
  <c r="N12" i="19"/>
  <c r="N9" i="19" s="1"/>
  <c r="M12" i="19"/>
  <c r="L12" i="19" s="1"/>
  <c r="M10" i="19"/>
  <c r="L11" i="19"/>
  <c r="L13" i="19"/>
  <c r="L14" i="19"/>
  <c r="L15" i="19"/>
  <c r="L16" i="19"/>
  <c r="L19" i="19"/>
  <c r="L20" i="19"/>
  <c r="L21" i="19"/>
  <c r="L22" i="19"/>
  <c r="L23" i="19"/>
  <c r="L24" i="19"/>
  <c r="L25" i="19"/>
  <c r="L26" i="19"/>
  <c r="L29" i="19"/>
  <c r="L30" i="19"/>
  <c r="L31" i="19"/>
  <c r="L32" i="19"/>
  <c r="L33" i="19"/>
  <c r="L34" i="19"/>
  <c r="L35" i="19"/>
  <c r="L36" i="19"/>
  <c r="L37" i="19"/>
  <c r="L38" i="19"/>
  <c r="L40" i="19"/>
  <c r="L42" i="19"/>
  <c r="L43" i="19"/>
  <c r="L45" i="19"/>
  <c r="L46" i="19"/>
  <c r="L47" i="19"/>
  <c r="L48" i="19"/>
  <c r="L51" i="19"/>
  <c r="L52" i="19"/>
  <c r="L53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0" i="19"/>
  <c r="L81" i="19"/>
  <c r="L82" i="19"/>
  <c r="L83" i="19"/>
  <c r="L85" i="19"/>
  <c r="L86" i="19"/>
  <c r="L87" i="19"/>
  <c r="L89" i="19"/>
  <c r="L90" i="19"/>
  <c r="L91" i="19"/>
  <c r="L92" i="19"/>
  <c r="L93" i="19"/>
  <c r="L94" i="19"/>
  <c r="L95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L112" i="19"/>
  <c r="L113" i="19"/>
  <c r="L114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30" i="19"/>
  <c r="L131" i="19"/>
  <c r="L133" i="19"/>
  <c r="L134" i="19"/>
  <c r="L135" i="19"/>
  <c r="L136" i="19"/>
  <c r="L137" i="19"/>
  <c r="L138" i="19"/>
  <c r="L139" i="19"/>
  <c r="L140" i="19"/>
  <c r="L141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9" i="19"/>
  <c r="L160" i="19"/>
  <c r="S110" i="19"/>
  <c r="R110" i="19" s="1"/>
  <c r="P110" i="19"/>
  <c r="O110" i="19" s="1"/>
  <c r="T88" i="19"/>
  <c r="S88" i="19"/>
  <c r="Q88" i="19"/>
  <c r="P88" i="19"/>
  <c r="P84" i="19" s="1"/>
  <c r="R67" i="19"/>
  <c r="O67" i="19"/>
  <c r="R65" i="19"/>
  <c r="O65" i="19"/>
  <c r="T129" i="19"/>
  <c r="S129" i="19"/>
  <c r="Q129" i="19"/>
  <c r="P129" i="19"/>
  <c r="K129" i="19"/>
  <c r="J129" i="19"/>
  <c r="I131" i="19"/>
  <c r="T27" i="19"/>
  <c r="R38" i="19"/>
  <c r="Q27" i="19"/>
  <c r="O38" i="19"/>
  <c r="K27" i="19"/>
  <c r="J41" i="19"/>
  <c r="J44" i="19"/>
  <c r="K41" i="19"/>
  <c r="K44" i="19"/>
  <c r="Q132" i="19"/>
  <c r="R157" i="19"/>
  <c r="R156" i="19"/>
  <c r="R155" i="19"/>
  <c r="R154" i="19"/>
  <c r="R153" i="19"/>
  <c r="R152" i="19"/>
  <c r="R151" i="19"/>
  <c r="R150" i="19"/>
  <c r="R149" i="19"/>
  <c r="R148" i="19"/>
  <c r="R147" i="19"/>
  <c r="R146" i="19"/>
  <c r="R145" i="19"/>
  <c r="R144" i="19"/>
  <c r="R143" i="19"/>
  <c r="R142" i="19"/>
  <c r="R141" i="19"/>
  <c r="R140" i="19"/>
  <c r="R139" i="19"/>
  <c r="R138" i="19"/>
  <c r="R137" i="19"/>
  <c r="R136" i="19"/>
  <c r="R135" i="19"/>
  <c r="R134" i="19"/>
  <c r="O157" i="19"/>
  <c r="O156" i="19"/>
  <c r="O155" i="19"/>
  <c r="O154" i="19"/>
  <c r="O153" i="19"/>
  <c r="O152" i="19"/>
  <c r="O151" i="19"/>
  <c r="O150" i="19"/>
  <c r="O149" i="19"/>
  <c r="O148" i="19"/>
  <c r="O147" i="19"/>
  <c r="O146" i="19"/>
  <c r="O145" i="19"/>
  <c r="O144" i="19"/>
  <c r="O143" i="19"/>
  <c r="O141" i="19"/>
  <c r="O140" i="19"/>
  <c r="O139" i="19"/>
  <c r="O138" i="19"/>
  <c r="O137" i="19"/>
  <c r="O136" i="19"/>
  <c r="O135" i="19"/>
  <c r="O134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J142" i="19"/>
  <c r="K142" i="19"/>
  <c r="I141" i="19"/>
  <c r="I140" i="19"/>
  <c r="I139" i="19"/>
  <c r="I138" i="19"/>
  <c r="I137" i="19"/>
  <c r="I136" i="19"/>
  <c r="I135" i="19"/>
  <c r="I134" i="19"/>
  <c r="P142" i="19"/>
  <c r="K132" i="19"/>
  <c r="J132" i="19"/>
  <c r="R111" i="19"/>
  <c r="O111" i="19"/>
  <c r="R11" i="19"/>
  <c r="S12" i="19"/>
  <c r="T12" i="19"/>
  <c r="T9" i="19" s="1"/>
  <c r="R13" i="19"/>
  <c r="R14" i="19"/>
  <c r="R15" i="19"/>
  <c r="R16" i="19"/>
  <c r="S18" i="19"/>
  <c r="S17" i="19" s="1"/>
  <c r="T18" i="19"/>
  <c r="T17" i="19" s="1"/>
  <c r="R19" i="19"/>
  <c r="R20" i="19"/>
  <c r="R21" i="19"/>
  <c r="R22" i="19"/>
  <c r="R23" i="19"/>
  <c r="R24" i="19"/>
  <c r="R25" i="19"/>
  <c r="R26" i="19"/>
  <c r="S28" i="19"/>
  <c r="R29" i="19"/>
  <c r="R30" i="19"/>
  <c r="R31" i="19"/>
  <c r="R32" i="19"/>
  <c r="R33" i="19"/>
  <c r="R34" i="19"/>
  <c r="R35" i="19"/>
  <c r="R36" i="19"/>
  <c r="R37" i="19"/>
  <c r="R40" i="19"/>
  <c r="S41" i="19"/>
  <c r="S44" i="19"/>
  <c r="T41" i="19"/>
  <c r="T44" i="19"/>
  <c r="R42" i="19"/>
  <c r="R43" i="19"/>
  <c r="R45" i="19"/>
  <c r="R46" i="19"/>
  <c r="R47" i="19"/>
  <c r="R48" i="19"/>
  <c r="T49" i="19"/>
  <c r="S50" i="19"/>
  <c r="R51" i="19"/>
  <c r="R52" i="19"/>
  <c r="R53" i="19"/>
  <c r="S54" i="19"/>
  <c r="T54" i="19"/>
  <c r="R55" i="19"/>
  <c r="R56" i="19"/>
  <c r="R57" i="19"/>
  <c r="R58" i="19"/>
  <c r="R59" i="19"/>
  <c r="R60" i="19"/>
  <c r="R61" i="19"/>
  <c r="R62" i="19"/>
  <c r="R63" i="19"/>
  <c r="R64" i="19"/>
  <c r="R66" i="19"/>
  <c r="R68" i="19"/>
  <c r="R69" i="19"/>
  <c r="R70" i="19"/>
  <c r="R71" i="19"/>
  <c r="R72" i="19"/>
  <c r="R73" i="19"/>
  <c r="R74" i="19"/>
  <c r="R75" i="19"/>
  <c r="R76" i="19"/>
  <c r="R77" i="19"/>
  <c r="R78" i="19"/>
  <c r="R79" i="19"/>
  <c r="R80" i="19"/>
  <c r="R81" i="19"/>
  <c r="R82" i="19"/>
  <c r="R83" i="19"/>
  <c r="R85" i="19"/>
  <c r="R86" i="19"/>
  <c r="R87" i="19"/>
  <c r="S84" i="19"/>
  <c r="T84" i="19"/>
  <c r="R89" i="19"/>
  <c r="R90" i="19"/>
  <c r="R91" i="19"/>
  <c r="R92" i="19"/>
  <c r="R93" i="19"/>
  <c r="R94" i="19"/>
  <c r="R95" i="19"/>
  <c r="S96" i="19"/>
  <c r="T96" i="19"/>
  <c r="S97" i="19"/>
  <c r="T97" i="19"/>
  <c r="R98" i="19"/>
  <c r="R99" i="19"/>
  <c r="R100" i="19"/>
  <c r="R101" i="19"/>
  <c r="R102" i="19"/>
  <c r="R103" i="19"/>
  <c r="R104" i="19"/>
  <c r="R105" i="19"/>
  <c r="R106" i="19"/>
  <c r="R107" i="19"/>
  <c r="R108" i="19"/>
  <c r="R109" i="19"/>
  <c r="R112" i="19"/>
  <c r="R113" i="19"/>
  <c r="R114" i="19"/>
  <c r="S115" i="19"/>
  <c r="T115" i="19"/>
  <c r="R116" i="19"/>
  <c r="R117" i="19"/>
  <c r="R118" i="19"/>
  <c r="R119" i="19"/>
  <c r="R120" i="19"/>
  <c r="R121" i="19"/>
  <c r="R122" i="19"/>
  <c r="R123" i="19"/>
  <c r="R124" i="19"/>
  <c r="R125" i="19"/>
  <c r="R126" i="19"/>
  <c r="R127" i="19"/>
  <c r="R128" i="19"/>
  <c r="R130" i="19"/>
  <c r="S132" i="19"/>
  <c r="T132" i="19"/>
  <c r="R133" i="19"/>
  <c r="S158" i="19"/>
  <c r="T158" i="19"/>
  <c r="R159" i="19"/>
  <c r="R160" i="19"/>
  <c r="J110" i="19"/>
  <c r="I111" i="19"/>
  <c r="K54" i="19"/>
  <c r="J54" i="19"/>
  <c r="I65" i="19"/>
  <c r="I67" i="19"/>
  <c r="J12" i="19"/>
  <c r="I12" i="19" s="1"/>
  <c r="J18" i="19"/>
  <c r="J17" i="19" s="1"/>
  <c r="J28" i="19"/>
  <c r="J27" i="19" s="1"/>
  <c r="J50" i="19"/>
  <c r="J88" i="19"/>
  <c r="K88" i="19"/>
  <c r="J96" i="19"/>
  <c r="J97" i="19"/>
  <c r="K97" i="19"/>
  <c r="J115" i="19"/>
  <c r="J158" i="19"/>
  <c r="I160" i="19"/>
  <c r="I159" i="19"/>
  <c r="K158" i="19"/>
  <c r="I133" i="19"/>
  <c r="I130" i="19"/>
  <c r="I128" i="19"/>
  <c r="I127" i="19"/>
  <c r="I126" i="19"/>
  <c r="I125" i="19"/>
  <c r="I124" i="19"/>
  <c r="I123" i="19"/>
  <c r="I122" i="19"/>
  <c r="I121" i="19"/>
  <c r="I120" i="19"/>
  <c r="I119" i="19"/>
  <c r="I118" i="19"/>
  <c r="I117" i="19"/>
  <c r="I116" i="19"/>
  <c r="K115" i="19"/>
  <c r="I114" i="19"/>
  <c r="I113" i="19"/>
  <c r="I112" i="19"/>
  <c r="K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K96" i="19"/>
  <c r="I95" i="19"/>
  <c r="I94" i="19"/>
  <c r="I93" i="19"/>
  <c r="I92" i="19"/>
  <c r="I91" i="19"/>
  <c r="I90" i="19"/>
  <c r="I89" i="19"/>
  <c r="I87" i="19"/>
  <c r="I86" i="19"/>
  <c r="I85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6" i="19"/>
  <c r="I64" i="19"/>
  <c r="I63" i="19"/>
  <c r="I62" i="19"/>
  <c r="I61" i="19"/>
  <c r="I60" i="19"/>
  <c r="I59" i="19"/>
  <c r="I58" i="19"/>
  <c r="I57" i="19"/>
  <c r="I56" i="19"/>
  <c r="I55" i="19"/>
  <c r="I53" i="19"/>
  <c r="I52" i="19"/>
  <c r="I51" i="19"/>
  <c r="K49" i="19"/>
  <c r="I48" i="19"/>
  <c r="I47" i="19"/>
  <c r="I46" i="19"/>
  <c r="I45" i="19"/>
  <c r="I43" i="19"/>
  <c r="I42" i="19"/>
  <c r="I40" i="19"/>
  <c r="I37" i="19"/>
  <c r="I36" i="19"/>
  <c r="I35" i="19"/>
  <c r="I34" i="19"/>
  <c r="I33" i="19"/>
  <c r="I32" i="19"/>
  <c r="I31" i="19"/>
  <c r="I30" i="19"/>
  <c r="I29" i="19"/>
  <c r="I28" i="19"/>
  <c r="I26" i="19"/>
  <c r="I25" i="19"/>
  <c r="I24" i="19"/>
  <c r="I23" i="19"/>
  <c r="I22" i="19"/>
  <c r="I21" i="19"/>
  <c r="I20" i="19"/>
  <c r="I19" i="19"/>
  <c r="K18" i="19"/>
  <c r="K9" i="19"/>
  <c r="I16" i="19"/>
  <c r="I15" i="19"/>
  <c r="I14" i="19"/>
  <c r="I13" i="19"/>
  <c r="I11" i="19"/>
  <c r="J10" i="19"/>
  <c r="J9" i="19" s="1"/>
  <c r="I9" i="19" s="1"/>
  <c r="Q54" i="19"/>
  <c r="P54" i="19"/>
  <c r="O54" i="19" s="1"/>
  <c r="O70" i="19"/>
  <c r="O69" i="19"/>
  <c r="O118" i="19"/>
  <c r="O91" i="19"/>
  <c r="O93" i="19"/>
  <c r="F36" i="19"/>
  <c r="H27" i="19"/>
  <c r="H10" i="19"/>
  <c r="H9" i="19" s="1"/>
  <c r="F35" i="19"/>
  <c r="Q84" i="19"/>
  <c r="G88" i="19"/>
  <c r="G84" i="19" s="1"/>
  <c r="F93" i="19"/>
  <c r="F68" i="19"/>
  <c r="O68" i="19"/>
  <c r="O66" i="19"/>
  <c r="H54" i="19"/>
  <c r="G54" i="19"/>
  <c r="C160" i="19"/>
  <c r="C159" i="19"/>
  <c r="E158" i="19"/>
  <c r="D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3" i="19"/>
  <c r="C141" i="19"/>
  <c r="C140" i="19"/>
  <c r="C139" i="19"/>
  <c r="C138" i="19"/>
  <c r="C137" i="19"/>
  <c r="C136" i="19"/>
  <c r="C135" i="19"/>
  <c r="C134" i="19"/>
  <c r="C133" i="19"/>
  <c r="E132" i="19"/>
  <c r="D132" i="19"/>
  <c r="C130" i="19"/>
  <c r="E129" i="19"/>
  <c r="D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E115" i="19"/>
  <c r="D115" i="19"/>
  <c r="C114" i="19"/>
  <c r="C113" i="19"/>
  <c r="C112" i="19"/>
  <c r="E110" i="19"/>
  <c r="D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E97" i="19"/>
  <c r="D97" i="19"/>
  <c r="E96" i="19"/>
  <c r="D96" i="19"/>
  <c r="C95" i="19"/>
  <c r="C94" i="19"/>
  <c r="C92" i="19"/>
  <c r="C91" i="19"/>
  <c r="C90" i="19"/>
  <c r="C89" i="19"/>
  <c r="E88" i="19"/>
  <c r="E84" i="19" s="1"/>
  <c r="D88" i="19"/>
  <c r="C87" i="19"/>
  <c r="C86" i="19"/>
  <c r="C85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E71" i="19"/>
  <c r="D71" i="19"/>
  <c r="C66" i="19"/>
  <c r="C64" i="19"/>
  <c r="C63" i="19"/>
  <c r="C62" i="19"/>
  <c r="C61" i="19"/>
  <c r="C60" i="19"/>
  <c r="C59" i="19"/>
  <c r="C58" i="19"/>
  <c r="C57" i="19"/>
  <c r="C56" i="19"/>
  <c r="C55" i="19"/>
  <c r="E54" i="19"/>
  <c r="D54" i="19"/>
  <c r="C53" i="19"/>
  <c r="C52" i="19"/>
  <c r="C51" i="19"/>
  <c r="D50" i="19"/>
  <c r="C50" i="19" s="1"/>
  <c r="E49" i="19"/>
  <c r="C48" i="19"/>
  <c r="C47" i="19"/>
  <c r="C46" i="19"/>
  <c r="C45" i="19"/>
  <c r="E44" i="19"/>
  <c r="D44" i="19"/>
  <c r="C43" i="19"/>
  <c r="C42" i="19"/>
  <c r="E41" i="19"/>
  <c r="E39" i="19" s="1"/>
  <c r="D41" i="19"/>
  <c r="D39" i="19" s="1"/>
  <c r="C40" i="19"/>
  <c r="C37" i="19"/>
  <c r="C36" i="19"/>
  <c r="C35" i="19"/>
  <c r="C34" i="19"/>
  <c r="C33" i="19"/>
  <c r="C32" i="19"/>
  <c r="C31" i="19"/>
  <c r="C30" i="19"/>
  <c r="C29" i="19"/>
  <c r="D28" i="19"/>
  <c r="C28" i="19" s="1"/>
  <c r="E27" i="19"/>
  <c r="C26" i="19"/>
  <c r="C25" i="19"/>
  <c r="C24" i="19"/>
  <c r="C23" i="19"/>
  <c r="C22" i="19"/>
  <c r="C21" i="19"/>
  <c r="C20" i="19"/>
  <c r="C19" i="19"/>
  <c r="E18" i="19"/>
  <c r="D18" i="19"/>
  <c r="D17" i="19" s="1"/>
  <c r="E17" i="19"/>
  <c r="C16" i="19"/>
  <c r="C15" i="19"/>
  <c r="C14" i="19"/>
  <c r="C13" i="19"/>
  <c r="E12" i="19"/>
  <c r="E9" i="19" s="1"/>
  <c r="D12" i="19"/>
  <c r="C11" i="19"/>
  <c r="D10" i="19"/>
  <c r="C10" i="19" s="1"/>
  <c r="F11" i="19"/>
  <c r="F13" i="19"/>
  <c r="F14" i="19"/>
  <c r="F15" i="19"/>
  <c r="F16" i="19"/>
  <c r="F19" i="19"/>
  <c r="F20" i="19"/>
  <c r="F21" i="19"/>
  <c r="F22" i="19"/>
  <c r="F23" i="19"/>
  <c r="F24" i="19"/>
  <c r="F25" i="19"/>
  <c r="F26" i="19"/>
  <c r="F29" i="19"/>
  <c r="F30" i="19"/>
  <c r="F31" i="19"/>
  <c r="F32" i="19"/>
  <c r="F33" i="19"/>
  <c r="F34" i="19"/>
  <c r="F37" i="19"/>
  <c r="F40" i="19"/>
  <c r="F42" i="19"/>
  <c r="F43" i="19"/>
  <c r="F45" i="19"/>
  <c r="F46" i="19"/>
  <c r="F47" i="19"/>
  <c r="F48" i="19"/>
  <c r="F51" i="19"/>
  <c r="F52" i="19"/>
  <c r="F53" i="19"/>
  <c r="F55" i="19"/>
  <c r="F56" i="19"/>
  <c r="F57" i="19"/>
  <c r="F58" i="19"/>
  <c r="F59" i="19"/>
  <c r="F60" i="19"/>
  <c r="F61" i="19"/>
  <c r="F62" i="19"/>
  <c r="F63" i="19"/>
  <c r="F64" i="19"/>
  <c r="F66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5" i="19"/>
  <c r="F86" i="19"/>
  <c r="F87" i="19"/>
  <c r="F89" i="19"/>
  <c r="F90" i="19"/>
  <c r="F91" i="19"/>
  <c r="F92" i="19"/>
  <c r="F94" i="19"/>
  <c r="F95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2" i="19"/>
  <c r="F113" i="19"/>
  <c r="F114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30" i="19"/>
  <c r="F133" i="19"/>
  <c r="F134" i="19"/>
  <c r="F135" i="19"/>
  <c r="F136" i="19"/>
  <c r="F137" i="19"/>
  <c r="F138" i="19"/>
  <c r="F139" i="19"/>
  <c r="F140" i="19"/>
  <c r="F141" i="19"/>
  <c r="F143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9" i="19"/>
  <c r="F160" i="19"/>
  <c r="Q158" i="19"/>
  <c r="P158" i="19"/>
  <c r="H158" i="19"/>
  <c r="G158" i="19"/>
  <c r="H110" i="19"/>
  <c r="G110" i="19"/>
  <c r="H88" i="19"/>
  <c r="F71" i="19"/>
  <c r="H49" i="19"/>
  <c r="M83" i="21"/>
  <c r="M79" i="21" s="1"/>
  <c r="M89" i="21"/>
  <c r="M103" i="21"/>
  <c r="M107" i="21"/>
  <c r="M121" i="21"/>
  <c r="M123" i="21"/>
  <c r="M147" i="21"/>
  <c r="D10" i="21"/>
  <c r="C10" i="21" s="1"/>
  <c r="D13" i="21"/>
  <c r="G10" i="21"/>
  <c r="F10" i="21" s="1"/>
  <c r="G13" i="21"/>
  <c r="J10" i="21"/>
  <c r="I10" i="21" s="1"/>
  <c r="M10" i="21"/>
  <c r="L10" i="21" s="1"/>
  <c r="C11" i="21"/>
  <c r="F11" i="21"/>
  <c r="I11" i="21"/>
  <c r="L11" i="21"/>
  <c r="C12" i="21"/>
  <c r="F12" i="21"/>
  <c r="I12" i="21"/>
  <c r="L12" i="21"/>
  <c r="E13" i="21"/>
  <c r="H13" i="21"/>
  <c r="H9" i="21" s="1"/>
  <c r="J13" i="21"/>
  <c r="K13" i="21"/>
  <c r="M13" i="21"/>
  <c r="M9" i="21" s="1"/>
  <c r="N13" i="21"/>
  <c r="N9" i="21" s="1"/>
  <c r="C14" i="21"/>
  <c r="F14" i="21"/>
  <c r="I14" i="21"/>
  <c r="L14" i="21"/>
  <c r="C15" i="21"/>
  <c r="F15" i="21"/>
  <c r="I15" i="21"/>
  <c r="L15" i="21"/>
  <c r="C16" i="21"/>
  <c r="F16" i="21"/>
  <c r="I16" i="21"/>
  <c r="L16" i="21"/>
  <c r="C17" i="21"/>
  <c r="F17" i="21"/>
  <c r="I17" i="21"/>
  <c r="L17" i="21"/>
  <c r="D19" i="21"/>
  <c r="D18" i="21" s="1"/>
  <c r="E19" i="21"/>
  <c r="G19" i="21"/>
  <c r="G18" i="21" s="1"/>
  <c r="H19" i="21"/>
  <c r="J19" i="21"/>
  <c r="K19" i="21"/>
  <c r="J18" i="21"/>
  <c r="M19" i="21"/>
  <c r="N19" i="21"/>
  <c r="L19" i="21" s="1"/>
  <c r="C20" i="21"/>
  <c r="F20" i="21"/>
  <c r="I20" i="21"/>
  <c r="L20" i="21"/>
  <c r="C21" i="21"/>
  <c r="F21" i="21"/>
  <c r="I21" i="21"/>
  <c r="L21" i="21"/>
  <c r="C22" i="21"/>
  <c r="F22" i="21"/>
  <c r="I22" i="21"/>
  <c r="L22" i="21"/>
  <c r="C23" i="21"/>
  <c r="F23" i="21"/>
  <c r="I23" i="21"/>
  <c r="L23" i="21"/>
  <c r="C24" i="21"/>
  <c r="F24" i="21"/>
  <c r="I24" i="21"/>
  <c r="L24" i="21"/>
  <c r="C25" i="21"/>
  <c r="F25" i="21"/>
  <c r="I25" i="21"/>
  <c r="L25" i="21"/>
  <c r="C26" i="21"/>
  <c r="F26" i="21"/>
  <c r="I26" i="21"/>
  <c r="L26" i="21"/>
  <c r="C27" i="21"/>
  <c r="F27" i="21"/>
  <c r="I27" i="21"/>
  <c r="L27" i="21"/>
  <c r="E28" i="21"/>
  <c r="H28" i="21"/>
  <c r="J28" i="21"/>
  <c r="K28" i="21"/>
  <c r="M28" i="21"/>
  <c r="N28" i="21"/>
  <c r="L28" i="21" s="1"/>
  <c r="D29" i="21"/>
  <c r="C29" i="21" s="1"/>
  <c r="D28" i="21"/>
  <c r="C28" i="21" s="1"/>
  <c r="G29" i="21"/>
  <c r="F29" i="21" s="1"/>
  <c r="G28" i="21"/>
  <c r="F28" i="21" s="1"/>
  <c r="I29" i="21"/>
  <c r="L29" i="21"/>
  <c r="C30" i="21"/>
  <c r="F30" i="21"/>
  <c r="I30" i="21"/>
  <c r="L30" i="21"/>
  <c r="C31" i="21"/>
  <c r="F31" i="21"/>
  <c r="I31" i="21"/>
  <c r="L31" i="21"/>
  <c r="C32" i="21"/>
  <c r="F32" i="21"/>
  <c r="I32" i="21"/>
  <c r="L32" i="21"/>
  <c r="C33" i="21"/>
  <c r="F33" i="21"/>
  <c r="I33" i="21"/>
  <c r="L33" i="21"/>
  <c r="C34" i="21"/>
  <c r="F34" i="21"/>
  <c r="I34" i="21"/>
  <c r="L34" i="21"/>
  <c r="C35" i="21"/>
  <c r="F35" i="21"/>
  <c r="I35" i="21"/>
  <c r="L35" i="21"/>
  <c r="C36" i="21"/>
  <c r="F36" i="21"/>
  <c r="I36" i="21"/>
  <c r="L36" i="21"/>
  <c r="C37" i="21"/>
  <c r="F37" i="21"/>
  <c r="I37" i="21"/>
  <c r="L37" i="21"/>
  <c r="L38" i="21"/>
  <c r="N41" i="21"/>
  <c r="N44" i="21"/>
  <c r="C40" i="21"/>
  <c r="F40" i="21"/>
  <c r="I40" i="21"/>
  <c r="L40" i="21"/>
  <c r="D41" i="21"/>
  <c r="E41" i="21"/>
  <c r="E44" i="21"/>
  <c r="G41" i="21"/>
  <c r="H41" i="21"/>
  <c r="F41" i="21" s="1"/>
  <c r="G44" i="21"/>
  <c r="G39" i="21" s="1"/>
  <c r="H44" i="21"/>
  <c r="F44" i="21" s="1"/>
  <c r="J41" i="21"/>
  <c r="K41" i="21"/>
  <c r="K44" i="21"/>
  <c r="M41" i="21"/>
  <c r="M44" i="21"/>
  <c r="C42" i="21"/>
  <c r="F42" i="21"/>
  <c r="I42" i="21"/>
  <c r="L42" i="21"/>
  <c r="C43" i="21"/>
  <c r="F43" i="21"/>
  <c r="I43" i="21"/>
  <c r="L43" i="21"/>
  <c r="D44" i="21"/>
  <c r="J44" i="21"/>
  <c r="C45" i="21"/>
  <c r="F45" i="21"/>
  <c r="I45" i="21"/>
  <c r="L45" i="21"/>
  <c r="C46" i="21"/>
  <c r="F46" i="21"/>
  <c r="I46" i="21"/>
  <c r="L46" i="21"/>
  <c r="C47" i="21"/>
  <c r="F47" i="21"/>
  <c r="I47" i="21"/>
  <c r="L47" i="21"/>
  <c r="C48" i="21"/>
  <c r="F48" i="21"/>
  <c r="I48" i="21"/>
  <c r="L48" i="21"/>
  <c r="E49" i="21"/>
  <c r="H49" i="21"/>
  <c r="J50" i="21"/>
  <c r="K49" i="21"/>
  <c r="N49" i="21"/>
  <c r="D50" i="21"/>
  <c r="C50" i="21" s="1"/>
  <c r="G50" i="21"/>
  <c r="F50" i="21" s="1"/>
  <c r="M50" i="21"/>
  <c r="C51" i="21"/>
  <c r="F51" i="21"/>
  <c r="I51" i="21"/>
  <c r="L51" i="21"/>
  <c r="C52" i="21"/>
  <c r="F52" i="21"/>
  <c r="I52" i="21"/>
  <c r="L52" i="21"/>
  <c r="C53" i="21"/>
  <c r="F53" i="21"/>
  <c r="I53" i="21"/>
  <c r="L53" i="21"/>
  <c r="D54" i="21"/>
  <c r="E54" i="21"/>
  <c r="G54" i="21"/>
  <c r="H54" i="21"/>
  <c r="J54" i="21"/>
  <c r="K54" i="21"/>
  <c r="M54" i="21"/>
  <c r="N54" i="21"/>
  <c r="C55" i="21"/>
  <c r="F55" i="21"/>
  <c r="I55" i="21"/>
  <c r="L55" i="21"/>
  <c r="C56" i="21"/>
  <c r="F56" i="21"/>
  <c r="I56" i="21"/>
  <c r="L56" i="21"/>
  <c r="C57" i="21"/>
  <c r="F57" i="21"/>
  <c r="I57" i="21"/>
  <c r="L57" i="21"/>
  <c r="C58" i="21"/>
  <c r="F58" i="21"/>
  <c r="I58" i="21"/>
  <c r="L58" i="21"/>
  <c r="C59" i="21"/>
  <c r="F59" i="21"/>
  <c r="I59" i="21"/>
  <c r="L59" i="21"/>
  <c r="C60" i="21"/>
  <c r="F60" i="21"/>
  <c r="I60" i="21"/>
  <c r="L60" i="21"/>
  <c r="C61" i="21"/>
  <c r="F61" i="21"/>
  <c r="I61" i="21"/>
  <c r="L61" i="21"/>
  <c r="C62" i="21"/>
  <c r="F62" i="21"/>
  <c r="I62" i="21"/>
  <c r="L62" i="21"/>
  <c r="F63" i="21"/>
  <c r="I63" i="21"/>
  <c r="L63" i="21"/>
  <c r="C64" i="21"/>
  <c r="F64" i="21"/>
  <c r="I64" i="21"/>
  <c r="L64" i="21"/>
  <c r="C65" i="21"/>
  <c r="F65" i="21"/>
  <c r="I65" i="21"/>
  <c r="L65" i="21"/>
  <c r="E66" i="21"/>
  <c r="C66" i="21" s="1"/>
  <c r="F66" i="21"/>
  <c r="I66" i="21"/>
  <c r="L66" i="21"/>
  <c r="C67" i="21"/>
  <c r="F67" i="21"/>
  <c r="I67" i="21"/>
  <c r="L67" i="21"/>
  <c r="C68" i="21"/>
  <c r="F68" i="21"/>
  <c r="I68" i="21"/>
  <c r="L68" i="21"/>
  <c r="C69" i="21"/>
  <c r="F69" i="21"/>
  <c r="I69" i="21"/>
  <c r="L69" i="21"/>
  <c r="C70" i="21"/>
  <c r="F70" i="21"/>
  <c r="I70" i="21"/>
  <c r="L70" i="21"/>
  <c r="C71" i="21"/>
  <c r="F71" i="21"/>
  <c r="I71" i="21"/>
  <c r="L71" i="21"/>
  <c r="C72" i="21"/>
  <c r="F72" i="21"/>
  <c r="I72" i="21"/>
  <c r="L72" i="21"/>
  <c r="C73" i="21"/>
  <c r="F73" i="21"/>
  <c r="I73" i="21"/>
  <c r="L73" i="21"/>
  <c r="C74" i="21"/>
  <c r="F74" i="21"/>
  <c r="I74" i="21"/>
  <c r="L74" i="21"/>
  <c r="C75" i="21"/>
  <c r="F75" i="21"/>
  <c r="I75" i="21"/>
  <c r="L75" i="21"/>
  <c r="C76" i="21"/>
  <c r="F76" i="21"/>
  <c r="I76" i="21"/>
  <c r="L76" i="21"/>
  <c r="C77" i="21"/>
  <c r="F77" i="21"/>
  <c r="I77" i="21"/>
  <c r="L77" i="21"/>
  <c r="C78" i="21"/>
  <c r="F78" i="21"/>
  <c r="I78" i="21"/>
  <c r="L78" i="21"/>
  <c r="J83" i="21"/>
  <c r="J79" i="21" s="1"/>
  <c r="N83" i="21"/>
  <c r="N79" i="21" s="1"/>
  <c r="N89" i="21"/>
  <c r="N103" i="21"/>
  <c r="N107" i="21"/>
  <c r="N121" i="21"/>
  <c r="N123" i="21"/>
  <c r="N147" i="21"/>
  <c r="C80" i="21"/>
  <c r="F80" i="21"/>
  <c r="I80" i="21"/>
  <c r="L80" i="21"/>
  <c r="C81" i="21"/>
  <c r="F81" i="21"/>
  <c r="I81" i="21"/>
  <c r="L81" i="21"/>
  <c r="C82" i="21"/>
  <c r="F82" i="21"/>
  <c r="I82" i="21"/>
  <c r="L82" i="21"/>
  <c r="D83" i="21"/>
  <c r="E83" i="21"/>
  <c r="E79" i="21" s="1"/>
  <c r="G83" i="21"/>
  <c r="H83" i="21"/>
  <c r="G79" i="21"/>
  <c r="G89" i="21"/>
  <c r="G103" i="21"/>
  <c r="G107" i="21"/>
  <c r="G121" i="21"/>
  <c r="G123" i="21"/>
  <c r="G147" i="21"/>
  <c r="H79" i="21"/>
  <c r="K83" i="21"/>
  <c r="K89" i="21"/>
  <c r="K103" i="21"/>
  <c r="K107" i="21"/>
  <c r="K121" i="21"/>
  <c r="K123" i="21"/>
  <c r="K147" i="21"/>
  <c r="C84" i="21"/>
  <c r="F84" i="21"/>
  <c r="I84" i="21"/>
  <c r="L84" i="21"/>
  <c r="C85" i="21"/>
  <c r="F85" i="21"/>
  <c r="I85" i="21"/>
  <c r="L85" i="21"/>
  <c r="C86" i="21"/>
  <c r="F86" i="21"/>
  <c r="I86" i="21"/>
  <c r="L86" i="21"/>
  <c r="C87" i="21"/>
  <c r="F87" i="21"/>
  <c r="I87" i="21"/>
  <c r="L87" i="21"/>
  <c r="C88" i="21"/>
  <c r="F88" i="21"/>
  <c r="I88" i="21"/>
  <c r="L88" i="21"/>
  <c r="D89" i="21"/>
  <c r="E89" i="21"/>
  <c r="H89" i="21"/>
  <c r="J89" i="21"/>
  <c r="D90" i="21"/>
  <c r="E90" i="21"/>
  <c r="F91" i="21"/>
  <c r="F92" i="21"/>
  <c r="F93" i="21"/>
  <c r="F94" i="21"/>
  <c r="G90" i="21"/>
  <c r="H90" i="21"/>
  <c r="J90" i="21"/>
  <c r="K90" i="21"/>
  <c r="M90" i="21"/>
  <c r="N90" i="21"/>
  <c r="C91" i="21"/>
  <c r="I91" i="21"/>
  <c r="I92" i="21"/>
  <c r="I93" i="21"/>
  <c r="I94" i="21"/>
  <c r="L91" i="21"/>
  <c r="C92" i="21"/>
  <c r="L92" i="21"/>
  <c r="C93" i="21"/>
  <c r="L93" i="21"/>
  <c r="C94" i="21"/>
  <c r="L94" i="21"/>
  <c r="C95" i="21"/>
  <c r="C96" i="21"/>
  <c r="F96" i="21"/>
  <c r="I96" i="21"/>
  <c r="L96" i="21"/>
  <c r="C97" i="21"/>
  <c r="F97" i="21"/>
  <c r="I97" i="21"/>
  <c r="L97" i="21"/>
  <c r="C98" i="21"/>
  <c r="F98" i="21"/>
  <c r="I98" i="21"/>
  <c r="L98" i="21"/>
  <c r="C99" i="21"/>
  <c r="F99" i="21"/>
  <c r="I99" i="21"/>
  <c r="L99" i="21"/>
  <c r="C100" i="21"/>
  <c r="F100" i="21"/>
  <c r="I100" i="21"/>
  <c r="L100" i="21"/>
  <c r="C101" i="21"/>
  <c r="F101" i="21"/>
  <c r="I101" i="21"/>
  <c r="L101" i="21"/>
  <c r="C102" i="21"/>
  <c r="F102" i="21"/>
  <c r="I102" i="21"/>
  <c r="L102" i="21"/>
  <c r="D103" i="21"/>
  <c r="E103" i="21"/>
  <c r="H103" i="21"/>
  <c r="J103" i="21"/>
  <c r="I103" i="21" s="1"/>
  <c r="C104" i="21"/>
  <c r="C105" i="21"/>
  <c r="F105" i="21"/>
  <c r="I105" i="21"/>
  <c r="L105" i="21"/>
  <c r="C106" i="21"/>
  <c r="F106" i="21"/>
  <c r="I106" i="21"/>
  <c r="L106" i="21"/>
  <c r="D107" i="21"/>
  <c r="E107" i="21"/>
  <c r="H107" i="21"/>
  <c r="J107" i="21"/>
  <c r="C108" i="21"/>
  <c r="F108" i="21"/>
  <c r="I108" i="21"/>
  <c r="L108" i="21"/>
  <c r="C109" i="21"/>
  <c r="F109" i="21"/>
  <c r="I109" i="21"/>
  <c r="L109" i="21"/>
  <c r="C110" i="21"/>
  <c r="F110" i="21"/>
  <c r="I110" i="21"/>
  <c r="L110" i="21"/>
  <c r="C111" i="21"/>
  <c r="F111" i="21"/>
  <c r="I111" i="21"/>
  <c r="L111" i="21"/>
  <c r="C112" i="21"/>
  <c r="F112" i="21"/>
  <c r="I112" i="21"/>
  <c r="L112" i="21"/>
  <c r="C113" i="21"/>
  <c r="F113" i="21"/>
  <c r="I113" i="21"/>
  <c r="L113" i="21"/>
  <c r="C114" i="21"/>
  <c r="F114" i="21"/>
  <c r="I114" i="21"/>
  <c r="L114" i="21"/>
  <c r="C115" i="21"/>
  <c r="F115" i="21"/>
  <c r="I115" i="21"/>
  <c r="L115" i="21"/>
  <c r="C116" i="21"/>
  <c r="F116" i="21"/>
  <c r="I116" i="21"/>
  <c r="L116" i="21"/>
  <c r="C117" i="21"/>
  <c r="F117" i="21"/>
  <c r="I117" i="21"/>
  <c r="L117" i="21"/>
  <c r="C118" i="21"/>
  <c r="F118" i="21"/>
  <c r="I118" i="21"/>
  <c r="L118" i="21"/>
  <c r="C119" i="21"/>
  <c r="F119" i="21"/>
  <c r="I119" i="21"/>
  <c r="L119" i="21"/>
  <c r="C120" i="21"/>
  <c r="F120" i="21"/>
  <c r="I120" i="21"/>
  <c r="L120" i="21"/>
  <c r="D121" i="21"/>
  <c r="E121" i="21"/>
  <c r="H121" i="21"/>
  <c r="J121" i="21"/>
  <c r="I121" i="21" s="1"/>
  <c r="L121" i="21"/>
  <c r="C122" i="21"/>
  <c r="F122" i="21"/>
  <c r="I122" i="21"/>
  <c r="L122" i="21"/>
  <c r="D123" i="21"/>
  <c r="E123" i="21"/>
  <c r="H123" i="21"/>
  <c r="J123" i="21"/>
  <c r="I123" i="21" s="1"/>
  <c r="C124" i="21"/>
  <c r="F124" i="21"/>
  <c r="I124" i="21"/>
  <c r="L124" i="21"/>
  <c r="C125" i="21"/>
  <c r="F125" i="21"/>
  <c r="I125" i="21"/>
  <c r="L125" i="21"/>
  <c r="C126" i="21"/>
  <c r="F126" i="21"/>
  <c r="I126" i="21"/>
  <c r="L126" i="21"/>
  <c r="C127" i="21"/>
  <c r="F127" i="21"/>
  <c r="I127" i="21"/>
  <c r="L127" i="21"/>
  <c r="C128" i="21"/>
  <c r="F128" i="21"/>
  <c r="I128" i="21"/>
  <c r="L128" i="21"/>
  <c r="C129" i="21"/>
  <c r="F129" i="21"/>
  <c r="I129" i="21"/>
  <c r="L129" i="21"/>
  <c r="C130" i="21"/>
  <c r="F130" i="21"/>
  <c r="I130" i="21"/>
  <c r="L130" i="21"/>
  <c r="C131" i="21"/>
  <c r="F131" i="21"/>
  <c r="I131" i="21"/>
  <c r="L131" i="21"/>
  <c r="C132" i="21"/>
  <c r="F132" i="21"/>
  <c r="I132" i="21"/>
  <c r="L132" i="21"/>
  <c r="C133" i="21"/>
  <c r="F133" i="21"/>
  <c r="I133" i="21"/>
  <c r="L133" i="21"/>
  <c r="C134" i="21"/>
  <c r="F134" i="21"/>
  <c r="I134" i="21"/>
  <c r="L134" i="21"/>
  <c r="C135" i="21"/>
  <c r="F135" i="21"/>
  <c r="I135" i="21"/>
  <c r="L135" i="21"/>
  <c r="C136" i="21"/>
  <c r="F136" i="21"/>
  <c r="I136" i="21"/>
  <c r="L136" i="21"/>
  <c r="F137" i="21"/>
  <c r="I137" i="21"/>
  <c r="L137" i="21"/>
  <c r="C138" i="21"/>
  <c r="F138" i="21"/>
  <c r="I138" i="21"/>
  <c r="L138" i="21"/>
  <c r="C140" i="21"/>
  <c r="F140" i="21"/>
  <c r="I140" i="21"/>
  <c r="L140" i="21"/>
  <c r="C141" i="21"/>
  <c r="F141" i="21"/>
  <c r="I141" i="21"/>
  <c r="L141" i="21"/>
  <c r="I142" i="21"/>
  <c r="L142" i="21"/>
  <c r="C143" i="21"/>
  <c r="F143" i="21"/>
  <c r="I143" i="21"/>
  <c r="L143" i="21"/>
  <c r="C146" i="21"/>
  <c r="F146" i="21"/>
  <c r="I146" i="21"/>
  <c r="L146" i="21"/>
  <c r="D147" i="21"/>
  <c r="E147" i="21"/>
  <c r="H147" i="21"/>
  <c r="J147" i="21"/>
  <c r="C148" i="21"/>
  <c r="F148" i="21"/>
  <c r="I148" i="21"/>
  <c r="L148" i="21"/>
  <c r="C149" i="21"/>
  <c r="F149" i="21"/>
  <c r="I149" i="21"/>
  <c r="L149" i="21"/>
  <c r="C150" i="21"/>
  <c r="F150" i="21"/>
  <c r="I150" i="21"/>
  <c r="L150" i="21"/>
  <c r="G10" i="19"/>
  <c r="P10" i="19"/>
  <c r="S10" i="19"/>
  <c r="R10" i="19" s="1"/>
  <c r="O11" i="19"/>
  <c r="G12" i="19"/>
  <c r="F12" i="19" s="1"/>
  <c r="P12" i="19"/>
  <c r="Q12" i="19"/>
  <c r="Q9" i="19" s="1"/>
  <c r="O13" i="19"/>
  <c r="O14" i="19"/>
  <c r="O15" i="19"/>
  <c r="O16" i="19"/>
  <c r="G18" i="19"/>
  <c r="G17" i="19" s="1"/>
  <c r="H18" i="19"/>
  <c r="H17" i="19" s="1"/>
  <c r="H41" i="19"/>
  <c r="H44" i="19"/>
  <c r="P18" i="19"/>
  <c r="P17" i="19" s="1"/>
  <c r="Q18" i="19"/>
  <c r="Q17" i="19" s="1"/>
  <c r="O19" i="19"/>
  <c r="O20" i="19"/>
  <c r="O21" i="19"/>
  <c r="O22" i="19"/>
  <c r="O23" i="19"/>
  <c r="O24" i="19"/>
  <c r="O25" i="19"/>
  <c r="O26" i="19"/>
  <c r="G28" i="19"/>
  <c r="F28" i="19" s="1"/>
  <c r="P28" i="19"/>
  <c r="P27" i="19" s="1"/>
  <c r="O27" i="19" s="1"/>
  <c r="O29" i="19"/>
  <c r="O30" i="19"/>
  <c r="O31" i="19"/>
  <c r="O32" i="19"/>
  <c r="O33" i="19"/>
  <c r="O34" i="19"/>
  <c r="O35" i="19"/>
  <c r="O36" i="19"/>
  <c r="O37" i="19"/>
  <c r="O40" i="19"/>
  <c r="G41" i="19"/>
  <c r="F41" i="19" s="1"/>
  <c r="P41" i="19"/>
  <c r="P44" i="19"/>
  <c r="Q41" i="19"/>
  <c r="Q44" i="19"/>
  <c r="O42" i="19"/>
  <c r="O43" i="19"/>
  <c r="G44" i="19"/>
  <c r="O45" i="19"/>
  <c r="O46" i="19"/>
  <c r="O47" i="19"/>
  <c r="O48" i="19"/>
  <c r="Q49" i="19"/>
  <c r="G50" i="19"/>
  <c r="G49" i="19" s="1"/>
  <c r="P50" i="19"/>
  <c r="P49" i="19" s="1"/>
  <c r="O51" i="19"/>
  <c r="O52" i="19"/>
  <c r="O53" i="19"/>
  <c r="O55" i="19"/>
  <c r="O56" i="19"/>
  <c r="O57" i="19"/>
  <c r="O58" i="19"/>
  <c r="O59" i="19"/>
  <c r="O60" i="19"/>
  <c r="O61" i="19"/>
  <c r="O62" i="19"/>
  <c r="O63" i="19"/>
  <c r="O64" i="19"/>
  <c r="O71" i="19"/>
  <c r="O72" i="19"/>
  <c r="O73" i="19"/>
  <c r="O74" i="19"/>
  <c r="O75" i="19"/>
  <c r="O76" i="19"/>
  <c r="O77" i="19"/>
  <c r="O78" i="19"/>
  <c r="O79" i="19"/>
  <c r="O80" i="19"/>
  <c r="O81" i="19"/>
  <c r="O82" i="19"/>
  <c r="O83" i="19"/>
  <c r="O85" i="19"/>
  <c r="O86" i="19"/>
  <c r="O87" i="19"/>
  <c r="O89" i="19"/>
  <c r="O90" i="19"/>
  <c r="O92" i="19"/>
  <c r="O94" i="19"/>
  <c r="O95" i="19"/>
  <c r="G96" i="19"/>
  <c r="H96" i="19"/>
  <c r="P96" i="19"/>
  <c r="Q96" i="19"/>
  <c r="G97" i="19"/>
  <c r="H97" i="19"/>
  <c r="P97" i="19"/>
  <c r="Q97" i="19"/>
  <c r="O98" i="19"/>
  <c r="O99" i="19"/>
  <c r="O100" i="19"/>
  <c r="O101" i="19"/>
  <c r="O102" i="19"/>
  <c r="O103" i="19"/>
  <c r="O104" i="19"/>
  <c r="O105" i="19"/>
  <c r="O106" i="19"/>
  <c r="O107" i="19"/>
  <c r="O108" i="19"/>
  <c r="O109" i="19"/>
  <c r="O112" i="19"/>
  <c r="O113" i="19"/>
  <c r="O114" i="19"/>
  <c r="G115" i="19"/>
  <c r="H115" i="19"/>
  <c r="P115" i="19"/>
  <c r="Q115" i="19"/>
  <c r="O116" i="19"/>
  <c r="O117" i="19"/>
  <c r="O119" i="19"/>
  <c r="O120" i="19"/>
  <c r="O121" i="19"/>
  <c r="O122" i="19"/>
  <c r="O123" i="19"/>
  <c r="O124" i="19"/>
  <c r="O125" i="19"/>
  <c r="O126" i="19"/>
  <c r="O127" i="19"/>
  <c r="O128" i="19"/>
  <c r="G129" i="19"/>
  <c r="H129" i="19"/>
  <c r="O130" i="19"/>
  <c r="G132" i="19"/>
  <c r="H132" i="19"/>
  <c r="O133" i="19"/>
  <c r="O159" i="19"/>
  <c r="O160" i="19"/>
  <c r="O97" i="19"/>
  <c r="O50" i="19"/>
  <c r="O10" i="19"/>
  <c r="R84" i="19"/>
  <c r="R41" i="19"/>
  <c r="R132" i="19"/>
  <c r="M7" i="19"/>
  <c r="L142" i="19"/>
  <c r="L88" i="19"/>
  <c r="L50" i="19"/>
  <c r="L41" i="19"/>
  <c r="L10" i="19"/>
  <c r="R96" i="19"/>
  <c r="J39" i="21"/>
  <c r="L90" i="21"/>
  <c r="D84" i="19"/>
  <c r="F123" i="21"/>
  <c r="C18" i="19"/>
  <c r="F79" i="21"/>
  <c r="M18" i="21"/>
  <c r="I10" i="19"/>
  <c r="E18" i="21"/>
  <c r="E9" i="21"/>
  <c r="D79" i="21"/>
  <c r="D49" i="21"/>
  <c r="H84" i="19"/>
  <c r="H7" i="19" s="1"/>
  <c r="J84" i="19"/>
  <c r="D7" i="19"/>
  <c r="H7" i="27"/>
  <c r="I104" i="27"/>
  <c r="R105" i="27"/>
  <c r="L104" i="27"/>
  <c r="J7" i="27"/>
  <c r="F55" i="27"/>
  <c r="L55" i="27"/>
  <c r="E19" i="27"/>
  <c r="I20" i="27"/>
  <c r="C45" i="27"/>
  <c r="C95" i="27"/>
  <c r="C91" i="27" s="1"/>
  <c r="P9" i="27"/>
  <c r="O9" i="27" s="1"/>
  <c r="Q19" i="27"/>
  <c r="S40" i="27"/>
  <c r="O45" i="27"/>
  <c r="O51" i="27"/>
  <c r="M9" i="27"/>
  <c r="L9" i="27" s="1"/>
  <c r="S32" i="27"/>
  <c r="H7" i="21" l="1"/>
  <c r="C18" i="21"/>
  <c r="L9" i="21"/>
  <c r="R158" i="19"/>
  <c r="T7" i="19"/>
  <c r="I41" i="19"/>
  <c r="R88" i="19"/>
  <c r="L39" i="19"/>
  <c r="L44" i="19"/>
  <c r="D9" i="27"/>
  <c r="I55" i="27"/>
  <c r="O55" i="27"/>
  <c r="N7" i="27"/>
  <c r="F124" i="27"/>
  <c r="I124" i="27"/>
  <c r="O104" i="27"/>
  <c r="I91" i="27"/>
  <c r="D39" i="21"/>
  <c r="G32" i="27"/>
  <c r="F32" i="27" s="1"/>
  <c r="G40" i="27"/>
  <c r="C51" i="27"/>
  <c r="C41" i="19"/>
  <c r="G49" i="21"/>
  <c r="F49" i="21" s="1"/>
  <c r="L18" i="19"/>
  <c r="R18" i="19"/>
  <c r="F49" i="19"/>
  <c r="L123" i="21"/>
  <c r="L107" i="21"/>
  <c r="L89" i="21"/>
  <c r="I54" i="21"/>
  <c r="C54" i="21"/>
  <c r="L147" i="21"/>
  <c r="L103" i="21"/>
  <c r="C88" i="19"/>
  <c r="R115" i="19"/>
  <c r="S39" i="19"/>
  <c r="K39" i="19"/>
  <c r="I27" i="19"/>
  <c r="I129" i="19"/>
  <c r="O129" i="19"/>
  <c r="O84" i="19"/>
  <c r="G9" i="27"/>
  <c r="D19" i="27"/>
  <c r="C19" i="27" s="1"/>
  <c r="D40" i="27"/>
  <c r="H40" i="27"/>
  <c r="C55" i="27"/>
  <c r="K7" i="27"/>
  <c r="R95" i="27"/>
  <c r="C104" i="27"/>
  <c r="O124" i="27"/>
  <c r="C137" i="27"/>
  <c r="F137" i="27"/>
  <c r="O19" i="27"/>
  <c r="S9" i="19"/>
  <c r="R9" i="19" s="1"/>
  <c r="O41" i="19"/>
  <c r="I107" i="21"/>
  <c r="I83" i="21"/>
  <c r="K79" i="21"/>
  <c r="M49" i="21"/>
  <c r="L49" i="21" s="1"/>
  <c r="L50" i="21"/>
  <c r="M27" i="19"/>
  <c r="L27" i="19" s="1"/>
  <c r="L28" i="19"/>
  <c r="L115" i="19"/>
  <c r="N7" i="19"/>
  <c r="C33" i="27"/>
  <c r="D32" i="27"/>
  <c r="C42" i="27"/>
  <c r="E40" i="27"/>
  <c r="L45" i="27"/>
  <c r="M40" i="27"/>
  <c r="F10" i="19"/>
  <c r="G9" i="19"/>
  <c r="J49" i="21"/>
  <c r="I50" i="21"/>
  <c r="J49" i="19"/>
  <c r="I49" i="19" s="1"/>
  <c r="I50" i="19"/>
  <c r="S7" i="19"/>
  <c r="S49" i="19"/>
  <c r="R50" i="19"/>
  <c r="S27" i="19"/>
  <c r="R27" i="19" s="1"/>
  <c r="R28" i="19"/>
  <c r="O142" i="19"/>
  <c r="P132" i="19"/>
  <c r="O132" i="19" s="1"/>
  <c r="I44" i="19"/>
  <c r="R14" i="27"/>
  <c r="S9" i="27"/>
  <c r="I33" i="27"/>
  <c r="J32" i="27"/>
  <c r="I32" i="27" s="1"/>
  <c r="F51" i="27"/>
  <c r="G50" i="27"/>
  <c r="D7" i="27"/>
  <c r="C49" i="21"/>
  <c r="C17" i="19"/>
  <c r="O12" i="19"/>
  <c r="F147" i="21"/>
  <c r="C123" i="21"/>
  <c r="F103" i="21"/>
  <c r="C90" i="21"/>
  <c r="I89" i="21"/>
  <c r="C89" i="21"/>
  <c r="I13" i="21"/>
  <c r="F88" i="19"/>
  <c r="F110" i="19"/>
  <c r="C39" i="19"/>
  <c r="C44" i="19"/>
  <c r="I18" i="19"/>
  <c r="I115" i="19"/>
  <c r="M9" i="19"/>
  <c r="L49" i="19"/>
  <c r="J9" i="27"/>
  <c r="I9" i="27" s="1"/>
  <c r="F42" i="27"/>
  <c r="L42" i="27"/>
  <c r="K40" i="27"/>
  <c r="K6" i="27" s="1"/>
  <c r="P40" i="27"/>
  <c r="O95" i="27"/>
  <c r="T7" i="27"/>
  <c r="L105" i="27"/>
  <c r="Q7" i="27"/>
  <c r="O91" i="27"/>
  <c r="O115" i="19"/>
  <c r="F115" i="19"/>
  <c r="F97" i="19"/>
  <c r="O96" i="19"/>
  <c r="F96" i="19"/>
  <c r="F50" i="19"/>
  <c r="P39" i="19"/>
  <c r="G27" i="19"/>
  <c r="F27" i="19" s="1"/>
  <c r="H39" i="19"/>
  <c r="C103" i="21"/>
  <c r="F54" i="21"/>
  <c r="I49" i="21"/>
  <c r="N39" i="21"/>
  <c r="K9" i="21"/>
  <c r="F13" i="21"/>
  <c r="C13" i="21"/>
  <c r="C12" i="19"/>
  <c r="C97" i="19"/>
  <c r="F54" i="19"/>
  <c r="K17" i="19"/>
  <c r="I17" i="19" s="1"/>
  <c r="I54" i="19"/>
  <c r="R97" i="19"/>
  <c r="T39" i="19"/>
  <c r="R39" i="19" s="1"/>
  <c r="T40" i="27"/>
  <c r="T5" i="27" s="1"/>
  <c r="F9" i="19"/>
  <c r="L14" i="27"/>
  <c r="O14" i="27"/>
  <c r="R20" i="27"/>
  <c r="L32" i="27"/>
  <c r="F104" i="27"/>
  <c r="C119" i="27"/>
  <c r="C124" i="27"/>
  <c r="C7" i="27" s="1"/>
  <c r="L124" i="27"/>
  <c r="E7" i="21"/>
  <c r="O18" i="19"/>
  <c r="F18" i="19"/>
  <c r="O49" i="19"/>
  <c r="F44" i="19"/>
  <c r="I147" i="21"/>
  <c r="C147" i="21"/>
  <c r="C107" i="21"/>
  <c r="K7" i="21"/>
  <c r="O88" i="19"/>
  <c r="E6" i="27"/>
  <c r="R32" i="27"/>
  <c r="I40" i="27"/>
  <c r="N40" i="27"/>
  <c r="L40" i="27" s="1"/>
  <c r="R40" i="27"/>
  <c r="F50" i="27"/>
  <c r="C105" i="27"/>
  <c r="I105" i="27"/>
  <c r="L140" i="27"/>
  <c r="F89" i="21"/>
  <c r="F83" i="21"/>
  <c r="I44" i="21"/>
  <c r="C44" i="21"/>
  <c r="I41" i="21"/>
  <c r="H39" i="21"/>
  <c r="C41" i="21"/>
  <c r="F19" i="21"/>
  <c r="C19" i="21"/>
  <c r="J9" i="21"/>
  <c r="J6" i="21" s="1"/>
  <c r="G9" i="21"/>
  <c r="D9" i="21"/>
  <c r="C9" i="21" s="1"/>
  <c r="F158" i="19"/>
  <c r="O158" i="19"/>
  <c r="D9" i="19"/>
  <c r="C54" i="19"/>
  <c r="C96" i="19"/>
  <c r="C115" i="19"/>
  <c r="C132" i="19"/>
  <c r="I158" i="19"/>
  <c r="I88" i="19"/>
  <c r="R54" i="19"/>
  <c r="L129" i="19"/>
  <c r="L132" i="19"/>
  <c r="F14" i="27"/>
  <c r="R9" i="27"/>
  <c r="S19" i="27"/>
  <c r="L20" i="27"/>
  <c r="O20" i="27"/>
  <c r="R33" i="27"/>
  <c r="Q40" i="27"/>
  <c r="O40" i="27" s="1"/>
  <c r="O137" i="27"/>
  <c r="O7" i="27" s="1"/>
  <c r="R137" i="27"/>
  <c r="F166" i="27"/>
  <c r="C9" i="19"/>
  <c r="E6" i="19"/>
  <c r="O32" i="27"/>
  <c r="Q5" i="27"/>
  <c r="Q6" i="27"/>
  <c r="D5" i="27"/>
  <c r="C9" i="27"/>
  <c r="D151" i="21"/>
  <c r="O28" i="19"/>
  <c r="O44" i="19"/>
  <c r="F132" i="19"/>
  <c r="F129" i="19"/>
  <c r="Q39" i="19"/>
  <c r="O39" i="19" s="1"/>
  <c r="C121" i="21"/>
  <c r="F107" i="21"/>
  <c r="I90" i="21"/>
  <c r="F121" i="21"/>
  <c r="G7" i="21"/>
  <c r="C83" i="21"/>
  <c r="L54" i="21"/>
  <c r="M39" i="21"/>
  <c r="M5" i="21" s="1"/>
  <c r="K39" i="21"/>
  <c r="I39" i="21" s="1"/>
  <c r="I28" i="21"/>
  <c r="N18" i="21"/>
  <c r="N6" i="21" s="1"/>
  <c r="I19" i="21"/>
  <c r="H18" i="21"/>
  <c r="F18" i="21" s="1"/>
  <c r="L13" i="21"/>
  <c r="D49" i="19"/>
  <c r="C49" i="19" s="1"/>
  <c r="C71" i="19"/>
  <c r="C110" i="19"/>
  <c r="C129" i="19"/>
  <c r="C158" i="19"/>
  <c r="K6" i="19"/>
  <c r="I97" i="19"/>
  <c r="I96" i="19"/>
  <c r="R49" i="19"/>
  <c r="R44" i="19"/>
  <c r="T5" i="19"/>
  <c r="R12" i="19"/>
  <c r="I132" i="19"/>
  <c r="I142" i="19"/>
  <c r="J39" i="19"/>
  <c r="R129" i="19"/>
  <c r="R7" i="19" s="1"/>
  <c r="L158" i="19"/>
  <c r="R19" i="27"/>
  <c r="F20" i="27"/>
  <c r="O33" i="27"/>
  <c r="I42" i="27"/>
  <c r="R42" i="27"/>
  <c r="M50" i="27"/>
  <c r="C50" i="27"/>
  <c r="G91" i="27"/>
  <c r="S91" i="27"/>
  <c r="L95" i="27"/>
  <c r="R104" i="27"/>
  <c r="F119" i="27"/>
  <c r="R124" i="27"/>
  <c r="L137" i="27"/>
  <c r="F140" i="27"/>
  <c r="R140" i="27"/>
  <c r="L166" i="27"/>
  <c r="I7" i="27"/>
  <c r="P9" i="19"/>
  <c r="P5" i="19" s="1"/>
  <c r="F90" i="21"/>
  <c r="F39" i="21"/>
  <c r="L41" i="21"/>
  <c r="I110" i="19"/>
  <c r="F19" i="27"/>
  <c r="C40" i="27"/>
  <c r="N7" i="21"/>
  <c r="N5" i="21"/>
  <c r="N151" i="21"/>
  <c r="L39" i="21"/>
  <c r="E7" i="19"/>
  <c r="C84" i="19"/>
  <c r="E5" i="19"/>
  <c r="I39" i="19"/>
  <c r="I6" i="19" s="1"/>
  <c r="J6" i="19"/>
  <c r="N5" i="19"/>
  <c r="N6" i="19"/>
  <c r="L9" i="19"/>
  <c r="H5" i="27"/>
  <c r="F9" i="27"/>
  <c r="H6" i="27"/>
  <c r="I19" i="27"/>
  <c r="K5" i="27"/>
  <c r="L19" i="27"/>
  <c r="N6" i="27"/>
  <c r="N5" i="27"/>
  <c r="E7" i="27"/>
  <c r="E5" i="27"/>
  <c r="Q5" i="19"/>
  <c r="H5" i="19"/>
  <c r="H6" i="19"/>
  <c r="F17" i="19"/>
  <c r="P6" i="19"/>
  <c r="I79" i="21"/>
  <c r="J7" i="21"/>
  <c r="I9" i="21"/>
  <c r="J5" i="21"/>
  <c r="M7" i="21"/>
  <c r="M151" i="21"/>
  <c r="L79" i="21"/>
  <c r="G7" i="19"/>
  <c r="F84" i="19"/>
  <c r="R17" i="19"/>
  <c r="S5" i="19"/>
  <c r="S6" i="19"/>
  <c r="M6" i="19"/>
  <c r="L17" i="19"/>
  <c r="T6" i="27"/>
  <c r="O50" i="27"/>
  <c r="P6" i="27"/>
  <c r="P5" i="27"/>
  <c r="O17" i="19"/>
  <c r="J7" i="19"/>
  <c r="G5" i="27"/>
  <c r="D6" i="21"/>
  <c r="D7" i="21"/>
  <c r="C79" i="21"/>
  <c r="G39" i="19"/>
  <c r="G6" i="19" s="1"/>
  <c r="Q7" i="19"/>
  <c r="L83" i="21"/>
  <c r="L44" i="21"/>
  <c r="E39" i="21"/>
  <c r="K18" i="21"/>
  <c r="D27" i="19"/>
  <c r="D5" i="19" s="1"/>
  <c r="K84" i="19"/>
  <c r="I84" i="19" s="1"/>
  <c r="J50" i="27"/>
  <c r="S50" i="27"/>
  <c r="M91" i="27"/>
  <c r="J151" i="21" l="1"/>
  <c r="O7" i="19"/>
  <c r="I7" i="19"/>
  <c r="C7" i="21"/>
  <c r="G6" i="21"/>
  <c r="G6" i="27"/>
  <c r="M5" i="19"/>
  <c r="F7" i="19"/>
  <c r="L7" i="21"/>
  <c r="I7" i="21"/>
  <c r="Q6" i="19"/>
  <c r="J5" i="19"/>
  <c r="P7" i="19"/>
  <c r="F40" i="27"/>
  <c r="F6" i="27" s="1"/>
  <c r="O9" i="19"/>
  <c r="C7" i="19"/>
  <c r="M6" i="21"/>
  <c r="C32" i="27"/>
  <c r="C6" i="27" s="1"/>
  <c r="D6" i="27"/>
  <c r="T6" i="19"/>
  <c r="L7" i="19"/>
  <c r="F9" i="21"/>
  <c r="F151" i="21" s="1"/>
  <c r="G5" i="21"/>
  <c r="D5" i="21"/>
  <c r="G151" i="21"/>
  <c r="O5" i="27"/>
  <c r="F91" i="27"/>
  <c r="F7" i="27" s="1"/>
  <c r="G7" i="27"/>
  <c r="L50" i="27"/>
  <c r="L6" i="27" s="1"/>
  <c r="M6" i="27"/>
  <c r="H151" i="21"/>
  <c r="H6" i="21"/>
  <c r="H5" i="21"/>
  <c r="C5" i="27"/>
  <c r="L18" i="21"/>
  <c r="S7" i="27"/>
  <c r="R91" i="27"/>
  <c r="R7" i="27"/>
  <c r="F7" i="21"/>
  <c r="I50" i="27"/>
  <c r="I6" i="27" s="1"/>
  <c r="J6" i="27"/>
  <c r="J5" i="27"/>
  <c r="E6" i="21"/>
  <c r="E5" i="21"/>
  <c r="E151" i="21"/>
  <c r="R6" i="19"/>
  <c r="R5" i="19"/>
  <c r="R50" i="27"/>
  <c r="S6" i="27"/>
  <c r="S5" i="27"/>
  <c r="K7" i="19"/>
  <c r="K5" i="19"/>
  <c r="I18" i="21"/>
  <c r="I6" i="21" s="1"/>
  <c r="K5" i="21"/>
  <c r="K151" i="21"/>
  <c r="K6" i="21"/>
  <c r="F5" i="27"/>
  <c r="L5" i="19"/>
  <c r="L6" i="19"/>
  <c r="I5" i="19"/>
  <c r="I151" i="21"/>
  <c r="O6" i="27"/>
  <c r="I5" i="27"/>
  <c r="M5" i="27"/>
  <c r="M7" i="27"/>
  <c r="L91" i="27"/>
  <c r="L7" i="27" s="1"/>
  <c r="D6" i="19"/>
  <c r="C27" i="19"/>
  <c r="F39" i="19"/>
  <c r="F6" i="19" s="1"/>
  <c r="G5" i="19"/>
  <c r="O6" i="19"/>
  <c r="O5" i="19"/>
  <c r="L5" i="27"/>
  <c r="C39" i="21"/>
  <c r="L5" i="21"/>
  <c r="F5" i="21" l="1"/>
  <c r="F6" i="21"/>
  <c r="I5" i="21"/>
  <c r="L151" i="21"/>
  <c r="L6" i="21"/>
  <c r="C6" i="21"/>
  <c r="C151" i="21"/>
  <c r="C5" i="21"/>
  <c r="R5" i="27"/>
  <c r="R6" i="27"/>
  <c r="C6" i="19"/>
  <c r="C5" i="19"/>
  <c r="F5" i="19"/>
</calcChain>
</file>

<file path=xl/sharedStrings.xml><?xml version="1.0" encoding="utf-8"?>
<sst xmlns="http://schemas.openxmlformats.org/spreadsheetml/2006/main" count="1059" uniqueCount="522">
  <si>
    <t>Прогноз  поступления  налоговых и неналоговых доходов в бюджет Курской области  на 2015-2017  годы</t>
  </si>
  <si>
    <t>рублей</t>
  </si>
  <si>
    <t>коды бюджетной классификации</t>
  </si>
  <si>
    <t>Поступило в бюджет за  2012 год</t>
  </si>
  <si>
    <t>Учтено в бюджете на  2013 год</t>
  </si>
  <si>
    <t>Учтено в бюджете на 2014 год</t>
  </si>
  <si>
    <t>Прогноз на  2015 год</t>
  </si>
  <si>
    <t>Прогноз на  2016  год</t>
  </si>
  <si>
    <t>Прогноз на  2017 год</t>
  </si>
  <si>
    <t>консолидированный  бюджет</t>
  </si>
  <si>
    <t>областной бюджет</t>
  </si>
  <si>
    <t xml:space="preserve">местный бюджет </t>
  </si>
  <si>
    <t>областной бюджет (кассовый план)</t>
  </si>
  <si>
    <t>местный бюджет (регулировка)</t>
  </si>
  <si>
    <t>1 00 00000 00 0000 000</t>
  </si>
  <si>
    <t>НАЛОГОВЫЕ И НЕНАЛОГОВЫЕ ДОХОДЫ</t>
  </si>
  <si>
    <t>налоговые</t>
  </si>
  <si>
    <t xml:space="preserve">неналоговые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</si>
  <si>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</si>
  <si>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</si>
  <si>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</si>
  <si>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</si>
  <si>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1 01 01012 02 0000 110</t>
  </si>
  <si>
    <t>Налог на прибыль организаций, зачисляемый в бюджеты субъектов Российской Федерации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</si>
  <si>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</si>
  <si>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</si>
  <si>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</si>
  <si>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</si>
  <si>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</si>
  <si>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</si>
  <si>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</si>
  <si>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</si>
  <si>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</si>
  <si>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</si>
  <si>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</si>
  <si>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</si>
  <si>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</si>
  <si>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 xml:space="preserve">Акцизы по подакцизным товарам (продукции), производимым на территории Российской Федерации </t>
  </si>
  <si>
    <t xml:space="preserve"> 1 03 02011 01 0000 110</t>
  </si>
  <si>
    <t>Акцизы на этиловый спирт из пищевого сырья (за исключением дистиллятов винного, виноградного, плодового, коньячного, кальвадосного, вискового), производимый на территории Российской Федерации</t>
  </si>
  <si>
    <t>1 03 02020 01 0000 110</t>
  </si>
  <si>
    <t>Акцизы на спиртосодержащую продукцию, производимую на территории Российской Федерации</t>
  </si>
  <si>
    <t>1 03 02100 01 0000 110</t>
  </si>
  <si>
    <t>Акцизы на пиво, производимое на территории Российской Федерации</t>
  </si>
  <si>
    <t>1 03 02110 01 0000 110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</si>
  <si>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ректифицированного этилового спирта, произведенного из пищевого сырья, и (или) спиртованных виноградного или иного фруктового сусла,  и (или) винного дистиллята, и (или) фруктового дистиллята), производимую на территории Российской Федерации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</si>
  <si>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</si>
  <si>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</si>
  <si>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1 03 02240 01 0000 110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</si>
  <si>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</si>
  <si>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1 03 02250 01 0000 110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</si>
  <si>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</si>
  <si>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1 03 02260 01 0000 110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</si>
  <si>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</si>
  <si>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</si>
  <si>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</si>
  <si>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</si>
  <si>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</si>
  <si>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 xml:space="preserve">1 05 01011 01 0000 110 </t>
  </si>
  <si>
    <t>Налог, взимаемый с налогоплательщиков, выбравших в качестве объекта налогообложения  доходы</t>
  </si>
  <si>
    <t xml:space="preserve">1 05 01012 01 0000 110 </t>
  </si>
  <si>
    <t>Налог, взимаемый с налогоплательщиков, выбравших в качестве объекта налогообложения  доходы ( за налоговые периоды, истекшие до 1 января 2011 года)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</si>
  <si>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</si>
  <si>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</si>
  <si>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</si>
  <si>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 за налоговые периоды, истекшие до 1 января 2011 года)</t>
  </si>
  <si>
    <t>1 05 01050 01 0000 110</t>
  </si>
  <si>
    <t>Минимальный налог , зачисляемый в бюджеты субъектов Российской Федерации</t>
  </si>
  <si>
    <t>1 05 02010 02 0000 110</t>
  </si>
  <si>
    <t>Единый налог на вмененный доход для отдельных видов деятельности</t>
  </si>
  <si>
    <t>1 05 02020 02 0000 110</t>
  </si>
  <si>
    <t>Единый налог на вмененный доход для отдельных видов деятельности ( за налоговые периоды, истекшие до 1 января 2011 года)</t>
  </si>
  <si>
    <t>1 05 03010 01 0000 110</t>
  </si>
  <si>
    <t>Единый сельскохозяйственный налог</t>
  </si>
  <si>
    <t>1 05 03020 01 0000 110</t>
  </si>
  <si>
    <t>Единый сельскохозяйственный налог ( за налоговые периоды, истекшие до 1 января 2011 года)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</si>
  <si>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</si>
  <si>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</si>
  <si>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</si>
  <si>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</si>
  <si>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</si>
  <si>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</si>
  <si>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</si>
  <si>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</si>
  <si>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1 06 02010 02 0000 110</t>
  </si>
  <si>
    <t>Налог на имущество организаций по имуществу, не входящему в Единую систему газоснабжения</t>
  </si>
  <si>
    <t>1 06 02020 02 0000 110</t>
  </si>
  <si>
    <t>Налог на имущество организаций по имуществу, входящему в Единую систему газоснабжения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</si>
  <si>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</si>
  <si>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</si>
  <si>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</si>
  <si>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</si>
  <si>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</si>
  <si>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</si>
  <si>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</si>
  <si>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</si>
  <si>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</si>
  <si>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</si>
  <si>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</si>
  <si>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</si>
  <si>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</si>
  <si>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</si>
  <si>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1 07 01020 01 0000 110</t>
  </si>
  <si>
    <t>Налог на добычу общераспространенных полезных ископаемых</t>
  </si>
  <si>
    <t>1 07 01030 01 0000 110</t>
  </si>
  <si>
    <t xml:space="preserve">Налог на добычу прочих полезных ископаемых (за исключением полезных ископаемых в виде природных алмазов) </t>
  </si>
  <si>
    <t>1 07 04010 01 0000 110</t>
  </si>
  <si>
    <t xml:space="preserve">Сбор за пользование объектами животного мира 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</si>
  <si>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</si>
  <si>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</si>
  <si>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</si>
  <si>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</si>
  <si>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</si>
  <si>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</si>
  <si>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1 08 07082 01 0000 110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</si>
  <si>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субъектов Российской Федерации</t>
  </si>
  <si>
    <t>1 08 07110 01 0000 110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</si>
  <si>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</t>
  </si>
  <si>
    <t>1 08 07120 01 0000 110</t>
  </si>
  <si>
    <t>Государственная пошлина за государственную регистрацию политических партий и региональных отделений политических партий</t>
  </si>
  <si>
    <t>1 08 07130 01 0000 110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</si>
  <si>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</t>
  </si>
  <si>
    <t>1 08 07142 01 0000 110</t>
  </si>
  <si>
    <t xml:space="preserve"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проведение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
</t>
  </si>
  <si>
    <t>1 08 07150 01 0000 110</t>
  </si>
  <si>
    <t>Государственная пошлина за выдачу разрешения на установку рекламной конструкции</t>
  </si>
  <si>
    <t>1 08 07160 01 0000 110</t>
  </si>
  <si>
    <t>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</t>
  </si>
  <si>
    <t>1 08 07170 01 0000 110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</si>
  <si>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</si>
  <si>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1 08 07262 01 0000 110</t>
  </si>
  <si>
    <t>Государственная пошлина за выдачу разрешения на выброс вредных (загрязняющих) веществ в атмосферный воздух стационарных источников, находящихся на объектах хозяйственной и иной деятельности, не подлежащих федеральному государственному экологическому контролю</t>
  </si>
  <si>
    <t>1 08 07300 01 0000 110</t>
  </si>
  <si>
    <t>Прочие государственные пошлины за совершение прочих юридически значимых действий, подлежащие зачислению в бюджет субъекта Российской Федерации</t>
  </si>
  <si>
    <t>1 08 07340 01 0000 110</t>
  </si>
  <si>
    <t>Государственная пошлина за выдачу свидетельства о государственной аккредитации региональной спортивной федерации</t>
  </si>
  <si>
    <t>1 08 07360 01 0000 110</t>
  </si>
  <si>
    <t xml:space="preserve">Государственная пошлина за государственную регистрацию договора о залоге транспортных средств, включая выдачу свидетельства, а также за выдачу дубликата свидетельства о государственной регистрации договора о залоге  транспортных средств взамен утраченного или пришедшего в негодность, в части регистрации залога тракторов, самоходных  дорожно-строительных машин и иных машин и прицепов к ним  </t>
  </si>
  <si>
    <t>1 08 07380 01 0000 110</t>
  </si>
  <si>
    <t>Государственная пошлина за действия органов исполнительной власти субъектов Российской Федерации, связанные с государственной аккредитацией образовательных учреждений, осуществляемой в пределах переданных полномочий Российской Федерации в области образования</t>
  </si>
  <si>
    <t>1 08 07390 01 0000 110</t>
  </si>
  <si>
    <t>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образовании, об ученых степенях и ученых званиях в пределах переданных полномочий Российской Федерации в области образования</t>
  </si>
  <si>
    <t>ЗАДОЛЖЕНОСТЬ И ПЕРЕРАСЧЕТЫ ПО ОТМЕНЕННЫМ НАЛОГАМ, СБОРАМ И ИНЫМ ОБЯЗАТЕЛЬНЫМ ПЛАТЕЖАМ</t>
  </si>
  <si>
    <t>Налог на прибыль организаций, зачислявшийся до 1 января 2005 года  в местные бюджеты</t>
  </si>
  <si>
    <t>Платежи за добычу общераспространенных полезных ископаемых, мобилизуемых на территориях муниципальных районов</t>
  </si>
  <si>
    <t>Платежи за добычу подземных вод</t>
  </si>
  <si>
    <t>Отчисления на воспроизводство минерально-сырьевой базы</t>
  </si>
  <si>
    <t>Налог на имущество предприятий</t>
  </si>
  <si>
    <t>Налог с владельцев транспортных средств и налог на приобретение автотранспортных средств</t>
  </si>
  <si>
    <t xml:space="preserve">Налог на пользователей автомобильных дорог </t>
  </si>
  <si>
    <t xml:space="preserve">Налог с имущества, переходящего в порядке наследования или дарения </t>
  </si>
  <si>
    <t>Земельный налог (по обязательствам, возникшим до 1 января 2006 года)</t>
  </si>
  <si>
    <t>Налог с продаж</t>
  </si>
  <si>
    <t>Сбор на нужды образовательных учреждений, взимаемых с юридических лиц</t>
  </si>
  <si>
    <t>Прочие налоги и сборы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</si>
  <si>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</si>
  <si>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</si>
  <si>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</si>
  <si>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</si>
  <si>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1 11 02000 00 0000 120</t>
  </si>
  <si>
    <t>Доходы от размещения средств бюджетов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</si>
  <si>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</si>
  <si>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</si>
  <si>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</si>
  <si>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 xml:space="preserve">Доходы от сдачи в аренду имущества, находящегося в государственной и муниципальной собственности 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</si>
  <si>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</si>
  <si>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</si>
  <si>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</si>
  <si>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</si>
  <si>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1 11 05026 00 0000 120</t>
  </si>
  <si>
    <t>Доходы, получаемые в виде арендной платы за земельные участки,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</si>
  <si>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</si>
  <si>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</si>
  <si>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</si>
  <si>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</si>
  <si>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</si>
  <si>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</si>
  <si>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</si>
  <si>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</si>
  <si>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</si>
  <si>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</si>
  <si>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</si>
  <si>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</si>
  <si>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</si>
  <si>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</si>
  <si>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</si>
  <si>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</si>
  <si>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</si>
  <si>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</si>
  <si>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</si>
  <si>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</si>
  <si>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1 12 01050 01 0000 120</t>
  </si>
  <si>
    <t>Плата за иные виды негативного воздействия на окружающую среду</t>
  </si>
  <si>
    <t>1 12 02012 01 0000 120</t>
  </si>
  <si>
    <t>Разовые платежи за пользование недрами при наступлении определенных событий, оговоренных в лицензии (бонусы), при пользовании недрами на территории Российской Федерации по участкам недр 
 местного значения</t>
  </si>
  <si>
    <t>1 12 02030 01 0000 120</t>
  </si>
  <si>
    <t>Регулярные платежи за пользование недрами при пользовании недрами на территории Российской Федерации</t>
  </si>
  <si>
    <t>1 12 02052 01 0000 120</t>
  </si>
  <si>
    <t>Плата за проведение государственной экспертизы запасов полезных ископаемых, геологической, экономической и экологической информации о предоставляемых в пользование участках недр местного значения</t>
  </si>
  <si>
    <t>1 12 02102 02 0000 120</t>
  </si>
  <si>
    <t>Сборы за участие в конкурсе (аукционе) на право пользования участками недр местного значения</t>
  </si>
  <si>
    <t>1 12 04013 02 0000 120</t>
  </si>
  <si>
    <t>Плата за использование лесов , расположенных на землях лесного фонда, в части, превышающей минимальный размер платы  по договору  купли-продажи лесных насаждений</t>
  </si>
  <si>
    <t>1 12 04014 02 0000 120</t>
  </si>
  <si>
    <t xml:space="preserve">Плата за использование лесов, расположенных на землях лесного фонда, в части, превышающей минимальный размер арендной платы </t>
  </si>
  <si>
    <t>1 12 04015 02 0000 120</t>
  </si>
  <si>
    <t xml:space="preserve">Плата за использование лесов, расположенных на землях лесного фонда, в частиплаты по договору купли продажи лесных насаждений для собственных нужд </t>
  </si>
  <si>
    <t>1 13 00000 00 0000 000</t>
  </si>
  <si>
    <t>ДОХОДЫ ОТ ОКАЗАНИЯ ПЛАТНЫХ УСЛУГ И КОМПЕНСАЦИИ ЗАТРАТ ГОСУДАРСТВА</t>
  </si>
  <si>
    <t>1 13 01410 01 0000 000</t>
  </si>
  <si>
    <t>Плата за продеставление государственными органами субъектов Российской Федерации, казенными учреждениями субъектов Российской Федерации сведений, документов, содержащихся в государственных реестрах (регистрах), ведение которых осуществляется данными государственными органами, учреждениями</t>
  </si>
  <si>
    <t>1 13 01990 00 0000 130</t>
  </si>
  <si>
    <t>Прочие доходы от оказания платных услуг (работ)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</si>
  <si>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</si>
  <si>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</si>
  <si>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1 13 02990 00 0000 130</t>
  </si>
  <si>
    <t xml:space="preserve">Прочие доходы от компенсации затрат государства </t>
  </si>
  <si>
    <t>1 14 00000 00 0000 000</t>
  </si>
  <si>
    <t>ДОХОДЫ ОТ ПРОДАЖИ МАТЕРИАЛЬНЫХ И НЕМАТЕРИАЛЬНЫХ АКТИВОВ</t>
  </si>
  <si>
    <t>1 14 01000 00 0000 410</t>
  </si>
  <si>
    <t xml:space="preserve">Доходы от продажи квартир </t>
  </si>
  <si>
    <t xml:space="preserve">1 14 02022 02 0000 410 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</si>
  <si>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основных средств по указанному имуществу</t>
  </si>
  <si>
    <t xml:space="preserve">1 14 02023 02 0000 410     </t>
  </si>
  <si>
    <t>Доходы от реализации иного имущества, находящегося в собственности субъектов Российской Федерации (за исключением имущества бюджетных и 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 ), в части реализации основных средств по указанному имуществу</t>
  </si>
  <si>
    <t xml:space="preserve">1 14 02022 02 0000 440     </t>
  </si>
  <si>
    <t>Доходы от реализации имущества, находящегося в оперативном управлении учреждений, находящихся в ведении органов государственной власти субъектов Российской Федерации (за исключением имущества бюджетных и автономных учреждений субъектов Российской Федерации), в части реализации материальных запасов по указанному имуществу</t>
  </si>
  <si>
    <t xml:space="preserve">1 14 02023 02 0000 440     </t>
  </si>
  <si>
    <t>Доходы от реализации иного имущества, находящегося в собственности субъектов Российской Федерации (за исключением имущества 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 ), в части реализации материальных запасов по указанному имуществу</t>
  </si>
  <si>
    <t xml:space="preserve">1 14 2042 04 0000 410                 1 14 02052 05 0000410                1 14 02052 10 0000 410                      </t>
  </si>
  <si>
    <t>Доходы  от реализации имущества, находящегося в оперативном управлении учреждений, находящихся в ведении органов управления  муниципальных районов,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</si>
  <si>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1 14 20242 04 0000 440                1 14 02052 05 0000440                1 14 02052 10 0000 440                </t>
  </si>
  <si>
    <t>Доходы  от реализации имущества, находящегося в оперативном управлении учреждений, находящихся в ведении органов управления  муниципальных районов,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имуществу)</t>
  </si>
  <si>
    <t xml:space="preserve">1 14 02043 04 0000 410              1 14 02053 05 0000 410                1 1402053 10 0000410 </t>
  </si>
  <si>
    <t>Доходы от реализации иного имущества, находящегося в   собственности муниципальных районов,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</si>
  <si>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1 14 02043 04 0000 440                 1 14 02053 05 0000440                   1 1402053 10 0000440  </t>
  </si>
  <si>
    <t>Доходы от реализации иного имущества, находящегося в   собственности  муниципальных районов, 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</si>
  <si>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1 14 03020 02 0000 410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</si>
  <si>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основных средств по указанному имуществу)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</si>
  <si>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</si>
  <si>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</si>
  <si>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</si>
  <si>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</si>
  <si>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1 14 06020 00 0000 430</t>
  </si>
  <si>
    <t xml:space="preserve">Доходы от продажи земельных участков,государственная собственность на которые разграничена (за исключением земельных участков бюджетных и  автономных учреждений) 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</si>
  <si>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</si>
  <si>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</si>
  <si>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</si>
  <si>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</si>
  <si>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1 15 07020 01 0000 140</t>
  </si>
  <si>
    <t xml:space="preserve">Сборы, вносимые заказчиками документации, подлежащей государственной экологической экспертизе, организация и проведение которой осуществляется органами государственной власти субъектов Российской Федерации, рассчитанные в соответствии со сметой расходов на проведение государственной экологической экспертизы
</t>
  </si>
  <si>
    <t>1 16 00000 00 0000 000</t>
  </si>
  <si>
    <t>ШТРАФЫ, САНКИИ, ВОЗМЕЩЕНИЕ УЩЕРБА</t>
  </si>
  <si>
    <t>1 16 02030 02 0000 140</t>
  </si>
  <si>
    <t>Денежные взыскания (штрафы) за нарушение законодательства о государственном регулировании цен (тарифов) в части цен (тарифов), регулируемых органами государственной власти субъектов Российской Федерации, налагаемые органами исполнительной власти субъектов Российской Федерации</t>
  </si>
  <si>
    <t>1 16 03010 01 0000 140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</si>
  <si>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 </t>
  </si>
  <si>
    <t>1 16 03020 02 0000 140</t>
  </si>
  <si>
    <t>Денежные взыскания (штрафы) за нарушение законодательства о налогах и сборах, предусмотренные статьей 129.2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</si>
  <si>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</si>
  <si>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</si>
  <si>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</si>
  <si>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</si>
  <si>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</si>
  <si>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 и табачной продукции</t>
  </si>
  <si>
    <t>1 16 18000 00 0000 140</t>
  </si>
  <si>
    <t>Денежные взыскания (штрафы) за нарушение бюджетного законодательства  Российской Федерации</t>
  </si>
  <si>
    <t>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</si>
  <si>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</si>
  <si>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1 16 23000 00 0000 140</t>
  </si>
  <si>
    <t>Доходы от возмещения ущерба при возникновении страховых случаев</t>
  </si>
  <si>
    <t>1 16 25000 01 0000 140</t>
  </si>
  <si>
    <t>Денежные взыскания (штрафы) за нарушение законодательства Российской Федерации  о недрах, об особо охраняемых природных территориях, об охране и 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</si>
  <si>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1 16 25082 02 0000 140</t>
  </si>
  <si>
    <t>Денежные взыскания (штрафы) за нарушение водного законодательства, установленное на водных объектах, находящихся в собственности субъектов Российской Федерации</t>
  </si>
  <si>
    <t>1 16 25086 02 0000 140</t>
  </si>
  <si>
    <t>Денежные взыскания (штрафы) за нарушение водного законодательства, установленное на водных объектах, находящихся в  федеральной собственности , налагаемые исполнительными органами государственной власти субъектов Российской Федерации</t>
  </si>
  <si>
    <t>1 16 26000 01 0000 140</t>
  </si>
  <si>
    <t>Денежные взыскания (штрафы) за нарушение законодательства о рекламе</t>
  </si>
  <si>
    <t>1 16 27000 01 0000 140</t>
  </si>
  <si>
    <t>Денежные взыскания (штрафы) за нарушение законодательства Российской Федерации о пожарной безопасности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</si>
  <si>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</si>
  <si>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</si>
  <si>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1 16 30010 01 0000 140</t>
  </si>
  <si>
    <t>Денежные взыскания (штрафы) за нарушение  правил перевозки крупногабаритных и тяжеловесных грузов по автомобильным дорогам общего пользования</t>
  </si>
  <si>
    <t>1 16 30020 01 0000 140</t>
  </si>
  <si>
    <t>Денежные взыскания (штрафы) за нарушение законодательства Российской Федерации о безопасности дорожного движения</t>
  </si>
  <si>
    <t>1 16 30030 01 0000 140</t>
  </si>
  <si>
    <t>Прочие денежные взыскания (штрафы) за правонарушения в области дорожного движения</t>
  </si>
  <si>
    <t>1 16 32000 00 0000 140</t>
  </si>
  <si>
    <t>Денежные взыскания, налагаемые в возмещение ущерба, причиненного в результате  незаконного или нецелевого использования бюджетных средств</t>
  </si>
  <si>
    <t>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</si>
  <si>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</si>
  <si>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1 16 35000 00 0000 140</t>
  </si>
  <si>
    <t>Суммы по искам о возмещении вреда, причиненного окружающей среде</t>
  </si>
  <si>
    <t>1 16 37000 00 0000 140</t>
  </si>
  <si>
    <t xml:space="preserve">Поступления  сумм в возмещение вреда, причиняемого автомобильным дорогам  транспортными средствами, осуществляющими перевозки тяжеловесных и  (или) крупногабаритных грузов  </t>
  </si>
  <si>
    <t>1 16 42020 02 0000 140</t>
  </si>
  <si>
    <t>Денежные взыскания (штрафы) за нарушение условий договоров (соглашений) о предоставлении бюджетных кредитов за счет средств бюджетов субъектов Российской Федерации</t>
  </si>
  <si>
    <t>1 16  43000 01 0000 140</t>
  </si>
  <si>
    <t xml:space="preserve"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</si>
  <si>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>1 16 90000 00 0000 140</t>
  </si>
  <si>
    <t>Прочие поступления от денежных взысканий (штрафов) и иных сумм в возмещение ущерба</t>
  </si>
  <si>
    <t>1 17 00000 00 0000 180</t>
  </si>
  <si>
    <t>ПРОЧИЕ НЕНАЛОГОВЫЕ ДОХОДЫ</t>
  </si>
  <si>
    <t>1 17 01000 00 0000 180</t>
  </si>
  <si>
    <t>Невыясненные поступления</t>
  </si>
  <si>
    <t>1 17 05000 00 0000 180</t>
  </si>
  <si>
    <t xml:space="preserve">Прочие неналоговые доходы </t>
  </si>
  <si>
    <t>Ожидаемое  поступление  налоговых и неналоговых доходов в бюджет Курской области  в 2016  году</t>
  </si>
  <si>
    <t>Фактическое поступление 2015 года</t>
  </si>
  <si>
    <t>Учтено в бюджете  на  2016 год</t>
  </si>
  <si>
    <t>Ожидаемое  2016  года</t>
  </si>
  <si>
    <t>Прогноз на  2018 год</t>
  </si>
  <si>
    <t>Прогноз на  2019 год</t>
  </si>
  <si>
    <t xml:space="preserve">областной бюджет </t>
  </si>
  <si>
    <t>местный бюджет (план на 01.07.16)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</si>
  <si>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
</t>
  </si>
  <si>
    <t>1 01 01014 02 0000 110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</si>
  <si>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</si>
  <si>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1 01 01020 01 0000 110</t>
  </si>
  <si>
    <t>Налог на прибыль организаций при выполнении соглашений о разделе продукции, заключенных до вступления в силу Федерального закона от 30 декабря 1995 года № 225-ФЗ "О соглашениях о разделе продукции" и не предусматривающих специальные налоговые ставки для зачисления указанного налога в федеральный бюджет и бюджеты субъектов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</si>
  <si>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</si>
  <si>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дистиллята), производимую на территории Российской Федерации</t>
  </si>
  <si>
    <t>1 03 02120 01 0000 110</t>
  </si>
  <si>
    <t>Акцизы на сидр, пуаре, медовуху, производимые на территории Российской Федерации</t>
  </si>
  <si>
    <t>1 03 02130 01 0000 110</t>
  </si>
  <si>
    <t>Акцизы на алкогольную продукцию с объемной долей этилового спирта до 9 процентов</t>
  </si>
  <si>
    <t>1 03 02290 01 0000 110</t>
  </si>
  <si>
    <t xml:space="preserve">Возврат сумм доходов от уплаты акцизов на топливо печное бытовое, вырабатываемое из дизельных фракций прямой перегонки и (или) вторичного происхождения, кипящих в интервале температур от 280 до 360 градусов Цельсия, производимое на территории Российской Федерации, за счет доходов бюджетов субъектов Российской Федерации
</t>
  </si>
  <si>
    <t xml:space="preserve">1 05 01010 01 0000 110 </t>
  </si>
  <si>
    <t>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</si>
  <si>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</si>
  <si>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</si>
  <si>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1 05 02000 02 0000 110</t>
  </si>
  <si>
    <t>1 05 03000 01 0000 110</t>
  </si>
  <si>
    <t xml:space="preserve"> 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</si>
  <si>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</si>
  <si>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 xml:space="preserve"> 1 08 07010 01 0000 110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</si>
  <si>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</si>
  <si>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</si>
  <si>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</si>
  <si>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1 08 07100 01 0000 110</t>
  </si>
  <si>
    <t>Государственная пошлина за выдачу и обмен паспорта гражданина Российской Федерации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</si>
  <si>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</si>
  <si>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>1 08 07282 01 0000 110</t>
  </si>
  <si>
    <t>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размещение, а также за переоформление и выдачу дубликата указанного документа</t>
  </si>
  <si>
    <t>1 08 07400 01 0000 110</t>
  </si>
  <si>
    <t>Государственная пошлина за действия уполномоченных органов субъектов Российской Федерации, связанные с лицензированием предпринимательской деятельности по управлению многоквартирными домами</t>
  </si>
  <si>
    <t>1 11 05090 00 0000 120</t>
  </si>
  <si>
    <t>Доходы от предоставления  на платной основе парковок (парковочных мест)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</si>
  <si>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</si>
  <si>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</si>
  <si>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Разовые платежи за пользование недрами при наступлении определенных событий, оговоренных в лицензии, при пользовании недрами на территории Российской Федерации по участкам недр местного значения</t>
  </si>
  <si>
    <t>Плата за использование лесов, расположенных на землях лесного фонда, в части, превышающей минимальный размер платы по договору купли-продажи лесных насаждений</t>
  </si>
  <si>
    <t>Плата за использование лесов, расположенных на землях лесного фонда, в части, превышающей минимальный размер арендной платы</t>
  </si>
  <si>
    <t>Плата за использование лесов, расположенных на землях лесного фонда, в части платы по договору купли-продажи лесных насаждений для собственных нужд</t>
  </si>
  <si>
    <t>1 12 04040 04 0000 120</t>
  </si>
  <si>
    <t>Плата за использование лесов, расположенных на землях иных категорий, находящихся в собственности городских округов, в части арендной платы</t>
  </si>
  <si>
    <t xml:space="preserve">ДОХОДЫ ОТ ОКАЗАНИЯ ПЛАТНЫХ УСЛУГ (РАБОТ) И КОМПЕНСАЦИИ ЗАТРАТ ГОСУДАРСТВА
</t>
  </si>
  <si>
    <t>Плата за предоставление государственными органами субъектов Российской Федерации, казенными учреждениями субъектов Российской Федерации сведений, документов, содержащихся в государственных реестрах (регистрах), ведение которых осуществляется данными государственными органами, учреждениями</t>
  </si>
  <si>
    <t xml:space="preserve">1 14 2042 04 0000 410                 1 14 02052 05 0000410                1 14 02052 10 0000 410               1 14 02052 13 0000 410           </t>
  </si>
  <si>
    <t>Доходы  от реализации имущества, находящегося в оперативном управлении учреждений, находящихся в ведении органов управления городских округов, муниципальных районов, сельских поселений,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</si>
  <si>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1 14 20242 04 0000 440                1 14 02052 05 0000440                1 14 02052 10 0000 440                1 14 02052 130000 440 </t>
  </si>
  <si>
    <t>Доходы  от реализации имущества, находящегося в оперативном управлении учреждений, находящихся в ведении органов управления городских округов,  муниципальных районов, сельских поселений, городских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имуществу)</t>
  </si>
  <si>
    <t xml:space="preserve">1 14 02043 04 0000 410              1 14 02053 05 0000 410                1 1402053 10 0000410                      1 1402053 13 0000410 </t>
  </si>
  <si>
    <t>Доходы от реализации иного имущества, находящегося в   собственности городских округов,  муниципальных районов, сельских поселений, городских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</si>
  <si>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1 14 02043 04 0000 440                 1 14 02053 05 0000440                   1 1402053 10 0000440                           1 1402053 13 0000440  </t>
  </si>
  <si>
    <t>Доходы от реализации иного имущества, находящегося в   собственности городских округов,  муниципальных районов, сельских  поселений, городских поселений 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</si>
  <si>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1 14 03000 00 0000 440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</si>
  <si>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</si>
  <si>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1 14 06010 00 0000 430</t>
  </si>
  <si>
    <t xml:space="preserve">Доходы от продажи земельных участков, государственная собственность на которые не разграничена </t>
  </si>
  <si>
    <t>Сборы, вносимые заказчиками документации, подлежащей государственной экологической экспертизе, организация и проведение которой осуществляются органами государственной власти субъектов Российской Федерации, рассчитанные в соответствии со сметой расходов на проведение государственной экологической экспертизы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</si>
  <si>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</si>
  <si>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</si>
  <si>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</si>
  <si>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</si>
  <si>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</si>
  <si>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</si>
  <si>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1 16 41000 00 0000 140</t>
  </si>
  <si>
    <t>Денежные взыскания (штрафы) за нарушение  законодательства Российской Федерации  об электроэнергетике</t>
  </si>
  <si>
    <t>1 16 42000 00 0000 140</t>
  </si>
  <si>
    <t xml:space="preserve">Денежные взыскания (штрафы) за нарушение условий договоров (соглашений) о предоставлении бюджетных кредитов </t>
  </si>
  <si>
    <t>1 16  51000 02 0000 140</t>
  </si>
  <si>
    <t xml:space="preserve">Денежные взыскания (штрафы), установленные законами субъектов Российской Федерации за несоблюдение муниципальных  правовых актов </t>
  </si>
  <si>
    <t>Прогноз  поступления  налоговых и неналоговых доходов в бюджет Курской области  на 2013-2015 годы</t>
  </si>
  <si>
    <t>тыс. руб.</t>
  </si>
  <si>
    <t>Утверждено в бюджете  за  2012 год</t>
  </si>
  <si>
    <t>Прогноз на  2013 год</t>
  </si>
  <si>
    <t>Прогноз на  2014  год</t>
  </si>
  <si>
    <t>Налог на прибыль организаций для сельскохозяйственных товаропроизводителей, не перешедших на систему налогообложения для сельскохозяйственных товаропроизводителей (единый сельскохозяйственный налог), зачисляемый в бюджеты субъектов Российской Федерации</t>
  </si>
  <si>
    <t xml:space="preserve">Налог на доходы физических лиц с  доходов, полученных физическими лицами, являющимися налоговыми  резидентами  Российской  Федерации  в виде дивидендов  от долевого участия в деятельности организаций 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</si>
  <si>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</si>
  <si>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 полученных физическими лицами, не являющимися налоговыми резидентами Российской Федерации</t>
  </si>
  <si>
    <t xml:space="preserve">1 01 02040 01 0000 110 </t>
  </si>
  <si>
    <t xml:space="preserve">Налог на доходы физических лиц с доходов, полученных в виде выигрышей и призов в проводимых конкурсах, играх и других мероприятиях в  целях рекламы товаров, работ и услуг,  процентных доходов по вкладам в банках , в виде  материальной выгоды от экономии на процентах при получении  заемных (кредитных)  средств </t>
  </si>
  <si>
    <t>Акцизы по подакцизным товарам (продукции), производимым на территории Российской Федерации</t>
  </si>
  <si>
    <t>1 03 02011 01 0000 110</t>
  </si>
  <si>
    <t>Акцизы на спирт этиловый (в том числе этиловый спирт-сырец) из пищевого сырья, производимый на территории Российской Федерации</t>
  </si>
  <si>
    <t>1 03 02090 01 0000 110</t>
  </si>
  <si>
    <t>Акцизы на вина, производимые на территории Российской Федерации</t>
  </si>
  <si>
    <t>Акцизы на алкогольную продукцию с объемной долей спирта этилового свыше 25 процентов (за исключением вин), производимую на территории Российской Федерации</t>
  </si>
  <si>
    <t>1 03 02150 01 0000 110</t>
  </si>
  <si>
    <t xml:space="preserve">Доходы от уплаты акцизов на дизельное топливо, подлежащие распределению в консолидированные бюджеты субъектов Российской Федерации </t>
  </si>
  <si>
    <t>1 03 02160 01 0000 110</t>
  </si>
  <si>
    <t>Доходы от уплаты акцизов на 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</si>
  <si>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1 03 02170 01 0000 110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</si>
  <si>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</si>
  <si>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1 03 02180 01 0000 110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</si>
  <si>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</si>
  <si>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</si>
  <si>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  </t>
  </si>
  <si>
    <t>Государственная пошлина за государственную регистрацию региональных отделений политической партии</t>
  </si>
  <si>
    <t>Государственная пошлина за государственную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свидетелства о такой регистрации</t>
  </si>
  <si>
    <t>Государственная пошлина за проведение уполномоченными органами исполнительной авласти субъектов Российской Федерации государственного технического осмотра, регистрации тракторов, самоходных и иных машин, за выдачу удостоверений тракториста- машиниста (тракториста)</t>
  </si>
  <si>
    <t>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</si>
  <si>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1 08 07172 01 0000 110</t>
  </si>
  <si>
    <t>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субъектов Российской Федерации</t>
  </si>
  <si>
    <t>1 09 00000 00 0000 110</t>
  </si>
  <si>
    <t>1 09 01000 00 0000 110</t>
  </si>
  <si>
    <t>1 09 03021 05 0000 110</t>
  </si>
  <si>
    <t>1 09 03023 01 0000 110</t>
  </si>
  <si>
    <t>1 09 03080 00 0000 110</t>
  </si>
  <si>
    <t>1 09 04010 02 0000 110</t>
  </si>
  <si>
    <t>1 09 04020 02 0000 110</t>
  </si>
  <si>
    <t>1 09 04030 01 0000 110</t>
  </si>
  <si>
    <t>1 09 04040 01 0000 110</t>
  </si>
  <si>
    <t>1 09 04050 01 0000 110</t>
  </si>
  <si>
    <t>1 09 06010 02 0000 110</t>
  </si>
  <si>
    <t>1 09 06020 02 0000 110</t>
  </si>
  <si>
    <t>1 09 07000 00 0000 110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</si>
  <si>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 субъектам Российской Федерации или муниципальным образованиям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</si>
  <si>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 на заключение договоров аренды указанных земельных участков 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</si>
  <si>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 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</si>
  <si>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</si>
  <si>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 бюджетных и автономных учрежедений, а также имущества государственных и муниципальных унитарных предприятий, в том числе казенных)</t>
  </si>
  <si>
    <t>Плата за размещение отодов производства и потребления</t>
  </si>
  <si>
    <t>Разовые платежи за пользование недрами при наступлении определенных событий, оговоренных в лицензии (бонусы), при пользовании недрами на территории Российской Федерации по участкам недр, содержащих месторождения общераспространенных полезных ископаемых, или участкам недр местного значения</t>
  </si>
  <si>
    <t>Регулярные платежи за пользование недрами при пользовании недрами (ренталс) на территории Российской Федерации</t>
  </si>
  <si>
    <t>Плата за проведение  государственной экспертизы запасов полезных ископаемых, геологической, экономической и экологической информации о предоставляемых в пользование участках недр, по участкам недр, содержащим месторождения общераспространенных полезных ископаемых, участкам недр местного значения, а также участкам недр местного значения, используемым для целей строительства и эксплуатации подземных сооружений, не связанных с добычей полезных ископаемых</t>
  </si>
  <si>
    <t>Прочие платежи при пользовании недрами по участкам недр, содержащим месторождения общераспространенных полезных  ископаемых, или участкам недр местного значения</t>
  </si>
  <si>
    <t>1 12 04021 02 0000 120</t>
  </si>
  <si>
    <t>Плата за использование лесов в части, превышающей минимальный размер платы  по договору купли-продажи лесных насаждений</t>
  </si>
  <si>
    <t>1 12 04022 02 0000 120</t>
  </si>
  <si>
    <t xml:space="preserve">Плата за использование лесов в части, превышающей минимальный размер арендной платы </t>
  </si>
  <si>
    <t>1 12 04060 02 0000 120</t>
  </si>
  <si>
    <t>Плата по договору купли-продажи лесных  насаждений   для собственных нужд</t>
  </si>
  <si>
    <t>1 13 01992 02 0000 130</t>
  </si>
  <si>
    <t xml:space="preserve">Прочие доходы  от оказания платных услуг (работ),получателями средств бюджетов субъектов Российской Федерации </t>
  </si>
  <si>
    <t>1 13 02992 02 0000 130</t>
  </si>
  <si>
    <t>Прочие доходы от компенсации затрат бюджетов субъектов Российской Федерации</t>
  </si>
  <si>
    <t>1 13 03000 00 0000 130</t>
  </si>
  <si>
    <t>Прочие доходы  от оказания платных услуг и компенсации затрат государства (УГИБДД)</t>
  </si>
  <si>
    <t xml:space="preserve">1 14 2042 04 0000 410              1 14 02052 05 0000410              1 14 02052 10 0000 410                      </t>
  </si>
  <si>
    <t xml:space="preserve">1 14 20242 04 0000 440             1 14 02052 05 0000440             1 14 02052 10 0000 440                </t>
  </si>
  <si>
    <t xml:space="preserve">1 14 02043 04 0000 410          1 14 02053 05 0000 410            1 1402053 10 0000410 </t>
  </si>
  <si>
    <t xml:space="preserve">1 14 02043 04 0000 440             1 14 02053 05 0000440               1 1402053 10 0000440  </t>
  </si>
  <si>
    <t>Платежи, взимаемые государственными и муниципальными организациями за выполнение определенных функций</t>
  </si>
  <si>
    <t>Денежные взыскания (штрафы) за нарушение законодательства о государственном регулировании цен (тарифов), в части цен (тарифов), регулируемых органами государственной власти  субъектов Российской Федерации, налагаемые органами исполнительной власти субъектов Российской Федерации</t>
  </si>
  <si>
    <t>Денежные взыскания (штрафы) за нарушение законодательства о налогах и сборах, предусмотренные статьями 116, 118,119.1 пунктами 1 и 2 статьи 120, статьями 125, 126, 128,  129, 129.1, 132,133, 134,135, 135.1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</si>
  <si>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Денежные взыскания (штрафы) за нарушение законодательства о недрах, об особо охраняемых природных территориях, об охране и 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</si>
  <si>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 xml:space="preserve">Денежные взыскания (штрафы) за нарушение Федерального закона "О пожарной безопасности" </t>
  </si>
  <si>
    <t>Денежные взыскания (штрафы) за нарушение законодательства в области обеспечения 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</si>
  <si>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нарушение  правил перевозки крупногабаритных и тяжеловесных грузов поавтомобильным дорогам общего пользования</t>
  </si>
  <si>
    <t>Денежные взыскания (штрафы) за нарушение звконодательства о безопасности дорожного движения</t>
  </si>
  <si>
    <t>1 16 37020 02 0000 140</t>
  </si>
  <si>
    <t xml:space="preserve">Поступления сумм в возмещение вреда, причиняемого автомобильным дорогам регионального или межмуниципального значения транспортными средствами, осуществляющим перевозки тяжеловесных и (или) крупногабаритных грузов, зачисляемые в бюджеты субъектов Российской Федерации </t>
  </si>
  <si>
    <t>1 17 02000 00 0000 180</t>
  </si>
  <si>
    <t>Возмещение потерь сельскохозяйственного производства</t>
  </si>
  <si>
    <t>ИТОГО налоговые и неналоговые доходы  (без учета доходов от предпринимательской и иной приносящей доход деятельности</t>
  </si>
  <si>
    <t>Земельный налог с организаций, обладающих земельным участком, расположенным в границах сельских  поселений</t>
  </si>
  <si>
    <t>1 06 06033 10 0000 110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</si>
  <si>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</si>
  <si>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</si>
  <si>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РЕЕСТР</t>
  </si>
  <si>
    <t>Номер реестровой записи</t>
  </si>
  <si>
    <t>Наименование группы источников доходов бюджетов/ наименование источника дохода</t>
  </si>
  <si>
    <t>Классификация доходов бюджета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</si>
  <si>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</si>
  <si>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</si>
  <si>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</si>
  <si>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</si>
  <si>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</si>
  <si>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227/1 и 228 Налогового кодекса Российской Федерации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</si>
  <si>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</si>
  <si>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Всего доходов бюджета:</t>
  </si>
  <si>
    <t>1 06 01030 10 0000 110</t>
  </si>
  <si>
    <t>8 50 00000 00 0000 000</t>
  </si>
  <si>
    <t>Налоговые доходы / налоги на прибыль, доходы</t>
  </si>
  <si>
    <t>Налоговые доходы / налоги на имущество</t>
  </si>
  <si>
    <t xml:space="preserve">Неналоговые доходы / доходы от использования имущества,  находящегося в государственной и муниципальной собственности </t>
  </si>
  <si>
    <t>Безвозмездные поступления / субвенции</t>
  </si>
  <si>
    <t>Безвозмездные поступления / дотации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</si>
  <si>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</si>
  <si>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Федеральная налоговая служба</t>
  </si>
  <si>
    <t>Комитет финансов Курской области</t>
  </si>
  <si>
    <t>1 11 05035 10 0000 120</t>
  </si>
  <si>
    <t>2 02 35118 10 0000 150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</si>
  <si>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</si>
  <si>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</si>
  <si>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Администрация Железногорского района Курской области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</si>
  <si>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</si>
  <si>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</t>
  </si>
  <si>
    <t>2 02 40014 10 0000 150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</si>
  <si>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 бюджетных и автономных учреждений, а также имущества муниципальных унитарных  предприятий, в том числе казенных)</t>
  </si>
  <si>
    <t>1 11 09045 10 0000 120</t>
  </si>
  <si>
    <t>Единица измерения:  руб.</t>
  </si>
  <si>
    <t>источников доходов бюджета муниципального образования «Волковский сельсовет» Железногорского района Курской области</t>
  </si>
  <si>
    <r>
      <t xml:space="preserve">Главный администратор доходов бюджета:    </t>
    </r>
    <r>
      <rPr>
        <b/>
        <u/>
        <sz val="12"/>
        <rFont val="Arial"/>
        <family val="2"/>
        <charset val="204"/>
      </rPr>
      <t>МО "Волковский сельсовет" Железногрского района</t>
    </r>
  </si>
  <si>
    <t>на 2025-2027 годы</t>
  </si>
  <si>
    <t>Прогноз доходов бюджета на 2024 г. (текущий финансовый год)</t>
  </si>
  <si>
    <t xml:space="preserve">Кассовые поступления в текущем финансовом году (по состоянию на "01" ноября 2024г.) </t>
  </si>
  <si>
    <t>Оценка исполнения 2024 г. (текущий финансовый год)</t>
  </si>
  <si>
    <t>На 2025г. (очередной финансовый год)</t>
  </si>
  <si>
    <t>На 2026 г. (первый год планового периода)</t>
  </si>
  <si>
    <t>На 2027 г. (второй год планового периода)</t>
  </si>
  <si>
    <t>Прочие безвозмездные поступления</t>
  </si>
  <si>
    <t>Прочие безвозмездные поступления в бюджеты сельских поселений</t>
  </si>
  <si>
    <t>2 07 05030 10 0000 150</t>
  </si>
  <si>
    <t>Администрация  муниципального образования Волковского сельсовета  Железногорского района Курской области</t>
  </si>
  <si>
    <t>ОАО МГОК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</si>
</sst>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_ ;\-#,##0.00\ "/>
  </numFmts>
  <fonts count="4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9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b/>
      <sz val="9"/>
      <name val="Times New Roman"/>
      <family val="1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b/>
      <sz val="18"/>
      <name val="Arial Cyr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u/>
      <sz val="12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9" fillId="0" borderId="0"/>
    <xf numFmtId="0" fontId="36" fillId="0" borderId="0"/>
    <xf numFmtId="0" fontId="37" fillId="0" borderId="0"/>
  </cellStyleXfs>
  <cellXfs count="262">
    <xf numFmtId="0" fontId="0" fillId="0" borderId="0" xfId="0"/>
    <xf numFmtId="0" fontId="12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164" fontId="4" fillId="0" borderId="2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 applyProtection="1">
      <alignment vertical="center"/>
      <protection locked="0"/>
    </xf>
    <xf numFmtId="164" fontId="9" fillId="0" borderId="1" xfId="0" applyNumberFormat="1" applyFont="1" applyBorder="1" applyAlignment="1">
      <alignment vertical="center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left" wrapText="1"/>
    </xf>
    <xf numFmtId="0" fontId="15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>
      <alignment horizontal="left" wrapText="1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vertical="center"/>
    </xf>
    <xf numFmtId="164" fontId="16" fillId="0" borderId="7" xfId="0" applyNumberFormat="1" applyFont="1" applyBorder="1" applyAlignment="1">
      <alignment vertical="center"/>
    </xf>
    <xf numFmtId="164" fontId="16" fillId="0" borderId="8" xfId="0" applyNumberFormat="1" applyFont="1" applyBorder="1" applyAlignment="1">
      <alignment vertical="center"/>
    </xf>
    <xf numFmtId="164" fontId="9" fillId="0" borderId="2" xfId="0" applyNumberFormat="1" applyFont="1" applyBorder="1" applyAlignment="1" applyProtection="1">
      <alignment vertical="center"/>
      <protection locked="0"/>
    </xf>
    <xf numFmtId="164" fontId="9" fillId="0" borderId="2" xfId="0" applyNumberFormat="1" applyFont="1" applyBorder="1" applyAlignment="1">
      <alignment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4" fontId="8" fillId="3" borderId="9" xfId="0" applyNumberFormat="1" applyFont="1" applyFill="1" applyBorder="1" applyAlignment="1">
      <alignment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64" fontId="8" fillId="0" borderId="10" xfId="0" applyNumberFormat="1" applyFont="1" applyBorder="1" applyAlignment="1">
      <alignment vertical="center"/>
    </xf>
    <xf numFmtId="164" fontId="8" fillId="3" borderId="10" xfId="0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9" fillId="0" borderId="10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vertical="center"/>
    </xf>
    <xf numFmtId="164" fontId="8" fillId="3" borderId="13" xfId="0" applyNumberFormat="1" applyFont="1" applyFill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0" fontId="7" fillId="0" borderId="1" xfId="0" applyFont="1" applyBorder="1" applyAlignment="1" applyProtection="1">
      <alignment horizontal="left" wrapText="1"/>
      <protection locked="0"/>
    </xf>
    <xf numFmtId="0" fontId="18" fillId="0" borderId="1" xfId="0" applyFont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 wrapText="1"/>
      <protection locked="0"/>
    </xf>
    <xf numFmtId="164" fontId="16" fillId="0" borderId="14" xfId="0" applyNumberFormat="1" applyFont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164" fontId="21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164" fontId="21" fillId="3" borderId="1" xfId="0" applyNumberFormat="1" applyFont="1" applyFill="1" applyBorder="1" applyAlignment="1">
      <alignment vertical="center"/>
    </xf>
    <xf numFmtId="164" fontId="22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 applyProtection="1">
      <alignment vertical="center"/>
      <protection locked="0"/>
    </xf>
    <xf numFmtId="4" fontId="21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 applyProtection="1">
      <alignment vertical="center"/>
      <protection locked="0"/>
    </xf>
    <xf numFmtId="3" fontId="22" fillId="0" borderId="1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0" fontId="25" fillId="2" borderId="1" xfId="0" applyFont="1" applyFill="1" applyBorder="1" applyAlignment="1" applyProtection="1">
      <alignment horizontal="left" vertical="center"/>
      <protection locked="0"/>
    </xf>
    <xf numFmtId="0" fontId="24" fillId="0" borderId="1" xfId="1" applyFont="1" applyBorder="1" applyAlignment="1" applyProtection="1">
      <alignment wrapText="1"/>
      <protection hidden="1"/>
    </xf>
    <xf numFmtId="0" fontId="9" fillId="0" borderId="1" xfId="1" applyBorder="1" applyAlignment="1" applyProtection="1">
      <alignment wrapText="1"/>
      <protection hidden="1"/>
    </xf>
    <xf numFmtId="0" fontId="11" fillId="0" borderId="1" xfId="1" applyFont="1" applyBorder="1" applyAlignment="1" applyProtection="1">
      <alignment horizontal="right" wrapText="1"/>
      <protection hidden="1"/>
    </xf>
    <xf numFmtId="164" fontId="21" fillId="0" borderId="2" xfId="0" applyNumberFormat="1" applyFont="1" applyBorder="1" applyAlignment="1">
      <alignment vertical="center"/>
    </xf>
    <xf numFmtId="0" fontId="8" fillId="0" borderId="1" xfId="1" applyFont="1" applyBorder="1" applyAlignment="1" applyProtection="1">
      <alignment wrapText="1"/>
      <protection hidden="1"/>
    </xf>
    <xf numFmtId="3" fontId="21" fillId="3" borderId="1" xfId="0" applyNumberFormat="1" applyFont="1" applyFill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22" fillId="0" borderId="18" xfId="0" applyNumberFormat="1" applyFont="1" applyBorder="1" applyAlignment="1">
      <alignment vertical="center"/>
    </xf>
    <xf numFmtId="164" fontId="21" fillId="3" borderId="2" xfId="0" applyNumberFormat="1" applyFont="1" applyFill="1" applyBorder="1" applyAlignment="1">
      <alignment vertical="center"/>
    </xf>
    <xf numFmtId="3" fontId="21" fillId="3" borderId="3" xfId="0" applyNumberFormat="1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26" fillId="0" borderId="1" xfId="1" applyFont="1" applyBorder="1" applyAlignment="1" applyProtection="1">
      <alignment horizontal="right" wrapText="1"/>
      <protection hidden="1"/>
    </xf>
    <xf numFmtId="0" fontId="17" fillId="0" borderId="1" xfId="1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2" fillId="0" borderId="2" xfId="0" applyFont="1" applyBorder="1"/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3" fontId="27" fillId="0" borderId="9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3" fontId="27" fillId="3" borderId="9" xfId="0" applyNumberFormat="1" applyFont="1" applyFill="1" applyBorder="1" applyAlignment="1">
      <alignment vertical="center"/>
    </xf>
    <xf numFmtId="3" fontId="27" fillId="3" borderId="1" xfId="0" applyNumberFormat="1" applyFont="1" applyFill="1" applyBorder="1" applyAlignment="1">
      <alignment vertical="center"/>
    </xf>
    <xf numFmtId="3" fontId="27" fillId="3" borderId="13" xfId="0" applyNumberFormat="1" applyFont="1" applyFill="1" applyBorder="1" applyAlignment="1">
      <alignment vertical="center"/>
    </xf>
    <xf numFmtId="3" fontId="27" fillId="3" borderId="3" xfId="0" applyNumberFormat="1" applyFont="1" applyFill="1" applyBorder="1" applyAlignment="1">
      <alignment vertical="center"/>
    </xf>
    <xf numFmtId="3" fontId="27" fillId="3" borderId="10" xfId="0" applyNumberFormat="1" applyFont="1" applyFill="1" applyBorder="1" applyAlignment="1">
      <alignment vertical="center"/>
    </xf>
    <xf numFmtId="3" fontId="28" fillId="0" borderId="9" xfId="0" applyNumberFormat="1" applyFont="1" applyBorder="1" applyAlignment="1">
      <alignment vertical="center"/>
    </xf>
    <xf numFmtId="3" fontId="28" fillId="0" borderId="1" xfId="0" applyNumberFormat="1" applyFont="1" applyBorder="1" applyAlignment="1">
      <alignment vertical="center"/>
    </xf>
    <xf numFmtId="3" fontId="28" fillId="0" borderId="13" xfId="0" applyNumberFormat="1" applyFont="1" applyBorder="1" applyAlignment="1">
      <alignment vertical="center"/>
    </xf>
    <xf numFmtId="3" fontId="28" fillId="0" borderId="3" xfId="0" applyNumberFormat="1" applyFont="1" applyBorder="1" applyAlignment="1">
      <alignment vertical="center"/>
    </xf>
    <xf numFmtId="3" fontId="28" fillId="0" borderId="10" xfId="0" applyNumberFormat="1" applyFont="1" applyBorder="1" applyAlignment="1">
      <alignment vertical="center"/>
    </xf>
    <xf numFmtId="3" fontId="27" fillId="0" borderId="13" xfId="0" applyNumberFormat="1" applyFont="1" applyBorder="1" applyAlignment="1">
      <alignment vertical="center"/>
    </xf>
    <xf numFmtId="3" fontId="27" fillId="0" borderId="19" xfId="0" applyNumberFormat="1" applyFont="1" applyBorder="1" applyAlignment="1">
      <alignment vertical="center"/>
    </xf>
    <xf numFmtId="3" fontId="28" fillId="0" borderId="1" xfId="0" applyNumberFormat="1" applyFont="1" applyBorder="1" applyAlignment="1" applyProtection="1">
      <alignment vertical="center"/>
      <protection locked="0"/>
    </xf>
    <xf numFmtId="3" fontId="28" fillId="0" borderId="19" xfId="0" applyNumberFormat="1" applyFont="1" applyBorder="1" applyAlignment="1">
      <alignment vertical="center"/>
    </xf>
    <xf numFmtId="3" fontId="28" fillId="0" borderId="18" xfId="0" applyNumberFormat="1" applyFont="1" applyBorder="1" applyAlignment="1">
      <alignment vertical="center"/>
    </xf>
    <xf numFmtId="3" fontId="28" fillId="0" borderId="16" xfId="0" applyNumberFormat="1" applyFont="1" applyBorder="1" applyAlignment="1">
      <alignment vertical="center"/>
    </xf>
    <xf numFmtId="3" fontId="28" fillId="0" borderId="17" xfId="0" applyNumberFormat="1" applyFont="1" applyBorder="1" applyAlignment="1">
      <alignment vertical="center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3" fontId="27" fillId="3" borderId="19" xfId="0" applyNumberFormat="1" applyFont="1" applyFill="1" applyBorder="1" applyAlignment="1">
      <alignment vertical="center"/>
    </xf>
    <xf numFmtId="3" fontId="28" fillId="0" borderId="19" xfId="0" applyNumberFormat="1" applyFont="1" applyBorder="1" applyAlignment="1">
      <alignment horizontal="right" vertical="center"/>
    </xf>
    <xf numFmtId="3" fontId="28" fillId="0" borderId="20" xfId="0" applyNumberFormat="1" applyFont="1" applyBorder="1" applyAlignment="1">
      <alignment vertical="center"/>
    </xf>
    <xf numFmtId="3" fontId="28" fillId="0" borderId="21" xfId="0" applyNumberFormat="1" applyFont="1" applyBorder="1" applyAlignment="1">
      <alignment vertical="center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25" fillId="2" borderId="3" xfId="0" applyFont="1" applyFill="1" applyBorder="1" applyAlignment="1" applyProtection="1">
      <alignment horizontal="left" vertical="center"/>
      <protection locked="0"/>
    </xf>
    <xf numFmtId="0" fontId="26" fillId="0" borderId="3" xfId="1" applyFont="1" applyBorder="1" applyAlignment="1" applyProtection="1">
      <alignment horizontal="left" wrapText="1"/>
      <protection hidden="1"/>
    </xf>
    <xf numFmtId="0" fontId="11" fillId="0" borderId="3" xfId="1" applyFont="1" applyBorder="1" applyAlignment="1" applyProtection="1">
      <alignment horizontal="left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25" fillId="0" borderId="3" xfId="1" applyFont="1" applyBorder="1" applyAlignment="1" applyProtection="1">
      <alignment horizontal="left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17" fillId="0" borderId="2" xfId="1" applyFont="1" applyBorder="1" applyAlignment="1" applyProtection="1">
      <alignment wrapText="1"/>
      <protection hidden="1"/>
    </xf>
    <xf numFmtId="0" fontId="9" fillId="0" borderId="2" xfId="1" applyBorder="1" applyAlignment="1" applyProtection="1">
      <alignment wrapText="1"/>
      <protection hidden="1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wrapText="1"/>
      <protection hidden="1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32" fillId="0" borderId="35" xfId="0" applyFont="1" applyBorder="1" applyAlignment="1">
      <alignment horizontal="justify" vertical="top" wrapText="1"/>
    </xf>
    <xf numFmtId="4" fontId="39" fillId="0" borderId="35" xfId="0" applyNumberFormat="1" applyFont="1" applyBorder="1" applyAlignment="1">
      <alignment horizontal="right" vertical="top" wrapText="1"/>
    </xf>
    <xf numFmtId="0" fontId="0" fillId="0" borderId="39" xfId="0" applyBorder="1"/>
    <xf numFmtId="0" fontId="29" fillId="0" borderId="38" xfId="0" applyFont="1" applyBorder="1" applyAlignment="1" applyProtection="1">
      <alignment horizontal="left" vertical="top" wrapText="1"/>
      <protection locked="0"/>
    </xf>
    <xf numFmtId="0" fontId="29" fillId="0" borderId="38" xfId="1" applyFont="1" applyBorder="1" applyAlignment="1" applyProtection="1">
      <alignment horizontal="left" wrapText="1"/>
      <protection hidden="1"/>
    </xf>
    <xf numFmtId="0" fontId="29" fillId="0" borderId="41" xfId="1" applyFont="1" applyBorder="1" applyAlignment="1" applyProtection="1">
      <alignment horizontal="left" wrapText="1"/>
      <protection hidden="1"/>
    </xf>
    <xf numFmtId="0" fontId="32" fillId="0" borderId="38" xfId="0" applyFont="1" applyBorder="1" applyAlignment="1">
      <alignment horizontal="center" vertical="top" wrapText="1"/>
    </xf>
    <xf numFmtId="0" fontId="29" fillId="0" borderId="44" xfId="0" applyFont="1" applyBorder="1" applyAlignment="1" applyProtection="1">
      <alignment horizontal="left" vertical="top" wrapText="1"/>
      <protection locked="0"/>
    </xf>
    <xf numFmtId="0" fontId="0" fillId="0" borderId="38" xfId="0" applyBorder="1"/>
    <xf numFmtId="0" fontId="29" fillId="0" borderId="45" xfId="0" applyFont="1" applyBorder="1" applyAlignment="1" applyProtection="1">
      <alignment horizontal="left" vertical="top" wrapText="1"/>
      <protection locked="0"/>
    </xf>
    <xf numFmtId="0" fontId="32" fillId="0" borderId="46" xfId="0" applyFont="1" applyBorder="1" applyAlignment="1">
      <alignment horizontal="center" vertical="top" wrapText="1"/>
    </xf>
    <xf numFmtId="0" fontId="34" fillId="0" borderId="38" xfId="0" applyFont="1" applyBorder="1" applyAlignment="1">
      <alignment vertical="top" wrapText="1"/>
    </xf>
    <xf numFmtId="0" fontId="38" fillId="0" borderId="38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top" wrapText="1"/>
    </xf>
    <xf numFmtId="0" fontId="17" fillId="0" borderId="35" xfId="0" applyFont="1" applyBorder="1" applyAlignment="1">
      <alignment horizontal="left" vertical="top" wrapText="1"/>
    </xf>
    <xf numFmtId="0" fontId="35" fillId="0" borderId="38" xfId="0" applyFont="1" applyBorder="1" applyAlignment="1">
      <alignment horizontal="center" vertical="top" wrapText="1"/>
    </xf>
    <xf numFmtId="0" fontId="34" fillId="0" borderId="38" xfId="0" applyFont="1" applyBorder="1" applyAlignment="1">
      <alignment horizontal="center" vertical="top" wrapText="1"/>
    </xf>
    <xf numFmtId="0" fontId="32" fillId="0" borderId="47" xfId="0" applyFont="1" applyBorder="1" applyAlignment="1">
      <alignment horizontal="justify" vertical="top" wrapText="1"/>
    </xf>
    <xf numFmtId="0" fontId="32" fillId="0" borderId="35" xfId="0" applyFont="1" applyBorder="1" applyAlignment="1">
      <alignment horizontal="center" vertical="top" wrapText="1"/>
    </xf>
    <xf numFmtId="0" fontId="17" fillId="4" borderId="35" xfId="0" applyFont="1" applyFill="1" applyBorder="1" applyAlignment="1">
      <alignment horizontal="left" vertical="top" wrapText="1"/>
    </xf>
    <xf numFmtId="0" fontId="34" fillId="4" borderId="38" xfId="0" applyFont="1" applyFill="1" applyBorder="1" applyAlignment="1">
      <alignment vertical="top" wrapText="1"/>
    </xf>
    <xf numFmtId="0" fontId="20" fillId="0" borderId="0" xfId="0" applyFont="1"/>
    <xf numFmtId="2" fontId="0" fillId="0" borderId="49" xfId="0" applyNumberFormat="1" applyBorder="1" applyAlignment="1">
      <alignment horizontal="right" vertical="top"/>
    </xf>
    <xf numFmtId="4" fontId="32" fillId="0" borderId="35" xfId="0" applyNumberFormat="1" applyFont="1" applyBorder="1" applyAlignment="1">
      <alignment horizontal="right" vertical="top" wrapText="1"/>
    </xf>
    <xf numFmtId="4" fontId="40" fillId="0" borderId="38" xfId="0" applyNumberFormat="1" applyFont="1" applyBorder="1" applyAlignment="1">
      <alignment horizontal="right" vertical="top" wrapText="1"/>
    </xf>
    <xf numFmtId="4" fontId="32" fillId="0" borderId="38" xfId="0" applyNumberFormat="1" applyFont="1" applyBorder="1" applyAlignment="1">
      <alignment horizontal="right" vertical="top" wrapText="1"/>
    </xf>
    <xf numFmtId="165" fontId="32" fillId="0" borderId="1" xfId="0" applyNumberFormat="1" applyFont="1" applyBorder="1" applyAlignment="1">
      <alignment horizontal="right" vertical="top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41" fillId="0" borderId="42" xfId="0" applyFont="1" applyBorder="1" applyAlignment="1">
      <alignment horizontal="justify" vertical="top" wrapText="1"/>
    </xf>
    <xf numFmtId="0" fontId="41" fillId="0" borderId="43" xfId="0" applyFont="1" applyBorder="1" applyAlignment="1">
      <alignment horizontal="justify" vertical="top" wrapText="1"/>
    </xf>
    <xf numFmtId="0" fontId="32" fillId="0" borderId="48" xfId="0" applyFont="1" applyBorder="1" applyAlignment="1">
      <alignment horizontal="center" vertical="top" wrapText="1"/>
    </xf>
    <xf numFmtId="0" fontId="32" fillId="0" borderId="47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 wrapText="1"/>
    </xf>
    <xf numFmtId="0" fontId="32" fillId="0" borderId="8" xfId="0" applyFont="1" applyBorder="1" applyAlignment="1">
      <alignment horizontal="center" vertical="top" wrapText="1"/>
    </xf>
    <xf numFmtId="0" fontId="32" fillId="0" borderId="42" xfId="0" applyFont="1" applyBorder="1" applyAlignment="1">
      <alignment horizontal="center" vertical="top" wrapText="1"/>
    </xf>
    <xf numFmtId="0" fontId="32" fillId="0" borderId="43" xfId="0" applyFont="1" applyBorder="1" applyAlignment="1">
      <alignment horizontal="center" vertical="top" wrapText="1"/>
    </xf>
    <xf numFmtId="0" fontId="32" fillId="0" borderId="34" xfId="0" applyFont="1" applyBorder="1" applyAlignment="1">
      <alignment horizontal="center" vertical="top" wrapText="1"/>
    </xf>
    <xf numFmtId="0" fontId="32" fillId="0" borderId="35" xfId="0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left"/>
    </xf>
    <xf numFmtId="0" fontId="32" fillId="0" borderId="31" xfId="0" applyFont="1" applyBorder="1" applyAlignment="1">
      <alignment horizontal="center" vertical="top" wrapText="1"/>
    </xf>
    <xf numFmtId="0" fontId="32" fillId="0" borderId="32" xfId="0" applyFont="1" applyBorder="1" applyAlignment="1">
      <alignment horizontal="center" vertical="top" wrapText="1"/>
    </xf>
    <xf numFmtId="0" fontId="32" fillId="0" borderId="37" xfId="0" applyFont="1" applyBorder="1" applyAlignment="1">
      <alignment horizontal="center" vertical="top" wrapText="1"/>
    </xf>
    <xf numFmtId="0" fontId="32" fillId="0" borderId="36" xfId="0" applyFont="1" applyBorder="1" applyAlignment="1">
      <alignment horizontal="center" vertical="top" wrapText="1"/>
    </xf>
    <xf numFmtId="0" fontId="32" fillId="0" borderId="33" xfId="0" applyFont="1" applyBorder="1" applyAlignment="1">
      <alignment horizontal="center" vertical="top" wrapText="1"/>
    </xf>
    <xf numFmtId="0" fontId="38" fillId="0" borderId="39" xfId="0" applyFont="1" applyBorder="1" applyAlignment="1">
      <alignment horizontal="right" vertical="center" wrapText="1"/>
    </xf>
    <xf numFmtId="0" fontId="38" fillId="0" borderId="40" xfId="0" applyFont="1" applyBorder="1" applyAlignment="1">
      <alignment horizontal="right" vertical="center" wrapText="1"/>
    </xf>
  </cellXfs>
  <cellStyles count="4">
    <cellStyle name="Normal" xfId="2"/>
    <cellStyle name="Обычный" xfId="0" builtinId="0"/>
    <cellStyle name="Обычный 2" xfId="1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160"/>
  <sheetViews>
    <sheetView zoomScale="75" zoomScaleNormal="75" zoomScaleSheetLayoutView="65" workbookViewId="0">
      <pane xSplit="5" ySplit="4" topLeftCell="I5" activePane="bottomRight" state="frozen"/>
      <selection pane="topRight" activeCell="F1" sqref="F1"/>
      <selection pane="bottomLeft" activeCell="A5" sqref="A5"/>
      <selection pane="bottomRight" activeCell="A15" sqref="A15"/>
    </sheetView>
  </sheetViews>
  <sheetFormatPr defaultRowHeight="12.75" x14ac:dyDescent="0.2"/>
  <cols>
    <col min="1" max="1" width="20.28515625" customWidth="1"/>
    <col min="2" max="2" width="32.28515625" customWidth="1"/>
    <col min="3" max="3" width="14.5703125" hidden="1" customWidth="1"/>
    <col min="4" max="4" width="18.140625" hidden="1" customWidth="1"/>
    <col min="5" max="5" width="12.7109375" hidden="1" customWidth="1"/>
    <col min="6" max="6" width="24.140625" hidden="1" customWidth="1"/>
    <col min="7" max="7" width="24.5703125" hidden="1" customWidth="1"/>
    <col min="8" max="8" width="23.28515625" hidden="1" customWidth="1"/>
    <col min="9" max="9" width="26.140625" customWidth="1"/>
    <col min="10" max="10" width="26" customWidth="1"/>
    <col min="11" max="11" width="25.7109375" customWidth="1"/>
    <col min="12" max="12" width="26.42578125" customWidth="1"/>
    <col min="13" max="13" width="26" customWidth="1"/>
    <col min="14" max="14" width="24.140625" customWidth="1"/>
    <col min="15" max="16" width="26.7109375" customWidth="1"/>
    <col min="17" max="17" width="25.28515625" customWidth="1"/>
    <col min="18" max="18" width="25.85546875" customWidth="1"/>
    <col min="19" max="19" width="26.7109375" customWidth="1"/>
    <col min="20" max="20" width="24.7109375" customWidth="1"/>
  </cols>
  <sheetData>
    <row r="1" spans="1:20" ht="23.25" x14ac:dyDescent="0.2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20" ht="18.75" thickBot="1" x14ac:dyDescent="0.3">
      <c r="A2" s="8"/>
      <c r="B2" s="8"/>
      <c r="C2" s="8"/>
      <c r="D2" s="8"/>
      <c r="E2" s="8"/>
      <c r="S2" s="88" t="s">
        <v>1</v>
      </c>
    </row>
    <row r="3" spans="1:20" ht="21.95" customHeight="1" x14ac:dyDescent="0.2">
      <c r="A3" s="219" t="s">
        <v>2</v>
      </c>
      <c r="B3" s="220"/>
      <c r="C3" s="221" t="s">
        <v>3</v>
      </c>
      <c r="D3" s="222"/>
      <c r="E3" s="222"/>
      <c r="F3" s="221" t="s">
        <v>4</v>
      </c>
      <c r="G3" s="222"/>
      <c r="H3" s="223"/>
      <c r="I3" s="224" t="s">
        <v>5</v>
      </c>
      <c r="J3" s="225"/>
      <c r="K3" s="226"/>
      <c r="L3" s="224" t="s">
        <v>6</v>
      </c>
      <c r="M3" s="225"/>
      <c r="N3" s="226"/>
      <c r="O3" s="224" t="s">
        <v>7</v>
      </c>
      <c r="P3" s="225"/>
      <c r="Q3" s="226"/>
      <c r="R3" s="224" t="s">
        <v>8</v>
      </c>
      <c r="S3" s="225"/>
      <c r="T3" s="226"/>
    </row>
    <row r="4" spans="1:20" ht="35.450000000000003" customHeight="1" x14ac:dyDescent="0.2">
      <c r="A4" s="219"/>
      <c r="B4" s="220"/>
      <c r="C4" s="7" t="s">
        <v>9</v>
      </c>
      <c r="D4" s="7" t="s">
        <v>10</v>
      </c>
      <c r="E4" s="7" t="s">
        <v>11</v>
      </c>
      <c r="F4" s="7" t="s">
        <v>9</v>
      </c>
      <c r="G4" s="7" t="s">
        <v>12</v>
      </c>
      <c r="H4" s="40" t="s">
        <v>13</v>
      </c>
      <c r="I4" s="85" t="s">
        <v>9</v>
      </c>
      <c r="J4" s="86" t="s">
        <v>10</v>
      </c>
      <c r="K4" s="87" t="s">
        <v>13</v>
      </c>
      <c r="L4" s="85" t="s">
        <v>9</v>
      </c>
      <c r="M4" s="86" t="s">
        <v>10</v>
      </c>
      <c r="N4" s="87" t="s">
        <v>11</v>
      </c>
      <c r="O4" s="85" t="s">
        <v>9</v>
      </c>
      <c r="P4" s="86" t="s">
        <v>10</v>
      </c>
      <c r="Q4" s="87" t="s">
        <v>11</v>
      </c>
      <c r="R4" s="85" t="s">
        <v>9</v>
      </c>
      <c r="S4" s="86" t="s">
        <v>10</v>
      </c>
      <c r="T4" s="87" t="s">
        <v>11</v>
      </c>
    </row>
    <row r="5" spans="1:20" ht="35.450000000000003" customHeight="1" x14ac:dyDescent="0.2">
      <c r="A5" s="82" t="s">
        <v>14</v>
      </c>
      <c r="B5" s="116" t="s">
        <v>15</v>
      </c>
      <c r="C5" s="11">
        <f t="shared" ref="C5:T5" si="0">SUM(C9+C17+C27+C39+C49+C54+C71+C84+C96+C110+C115+C129+C132+C158)</f>
        <v>33212136.600000001</v>
      </c>
      <c r="D5" s="11">
        <f t="shared" si="0"/>
        <v>24933827.000000004</v>
      </c>
      <c r="E5" s="11">
        <f t="shared" si="0"/>
        <v>8278309.6000000006</v>
      </c>
      <c r="F5" s="89">
        <f t="shared" si="0"/>
        <v>34042609000</v>
      </c>
      <c r="G5" s="89">
        <f t="shared" si="0"/>
        <v>26235231000</v>
      </c>
      <c r="H5" s="104">
        <f t="shared" si="0"/>
        <v>7807378000</v>
      </c>
      <c r="I5" s="109">
        <f t="shared" si="0"/>
        <v>34492166087.940002</v>
      </c>
      <c r="J5" s="96">
        <f t="shared" si="0"/>
        <v>27247818835</v>
      </c>
      <c r="K5" s="110">
        <f t="shared" si="0"/>
        <v>7244347252.9400005</v>
      </c>
      <c r="L5" s="109">
        <f t="shared" si="0"/>
        <v>29262254091</v>
      </c>
      <c r="M5" s="96">
        <f t="shared" si="0"/>
        <v>21548079198</v>
      </c>
      <c r="N5" s="110">
        <f t="shared" si="0"/>
        <v>7714174893</v>
      </c>
      <c r="O5" s="109">
        <f t="shared" si="0"/>
        <v>31327918877</v>
      </c>
      <c r="P5" s="96">
        <f t="shared" si="0"/>
        <v>23246104915</v>
      </c>
      <c r="Q5" s="110">
        <f t="shared" si="0"/>
        <v>8081813962</v>
      </c>
      <c r="R5" s="109">
        <f t="shared" si="0"/>
        <v>32413428624</v>
      </c>
      <c r="S5" s="96">
        <f t="shared" si="0"/>
        <v>24009350063</v>
      </c>
      <c r="T5" s="110">
        <f t="shared" si="0"/>
        <v>8404078561</v>
      </c>
    </row>
    <row r="6" spans="1:20" ht="19.5" x14ac:dyDescent="0.2">
      <c r="A6" s="83"/>
      <c r="B6" s="62" t="s">
        <v>16</v>
      </c>
      <c r="C6" s="13">
        <f t="shared" ref="C6:T6" si="1">C9+C17+C27+C39+C49+C54+C71</f>
        <v>30861306</v>
      </c>
      <c r="D6" s="13">
        <f t="shared" si="1"/>
        <v>24346467.400000002</v>
      </c>
      <c r="E6" s="13">
        <f t="shared" si="1"/>
        <v>6514838.5999999996</v>
      </c>
      <c r="F6" s="91">
        <f t="shared" si="1"/>
        <v>32691942000</v>
      </c>
      <c r="G6" s="91">
        <f t="shared" si="1"/>
        <v>25896419000</v>
      </c>
      <c r="H6" s="113">
        <f t="shared" si="1"/>
        <v>6795523000</v>
      </c>
      <c r="I6" s="114">
        <f t="shared" si="1"/>
        <v>32862353519.610001</v>
      </c>
      <c r="J6" s="106">
        <f t="shared" si="1"/>
        <v>26726734993</v>
      </c>
      <c r="K6" s="115">
        <f t="shared" si="1"/>
        <v>6135618526.6100006</v>
      </c>
      <c r="L6" s="114">
        <f t="shared" si="1"/>
        <v>27305225117</v>
      </c>
      <c r="M6" s="106">
        <f t="shared" si="1"/>
        <v>20963393756</v>
      </c>
      <c r="N6" s="115">
        <f t="shared" si="1"/>
        <v>6341831361</v>
      </c>
      <c r="O6" s="114">
        <f t="shared" si="1"/>
        <v>29404329109</v>
      </c>
      <c r="P6" s="106">
        <f t="shared" si="1"/>
        <v>22664966244</v>
      </c>
      <c r="Q6" s="115">
        <f t="shared" si="1"/>
        <v>6739362865</v>
      </c>
      <c r="R6" s="114">
        <f t="shared" si="1"/>
        <v>30500944831</v>
      </c>
      <c r="S6" s="106">
        <f t="shared" si="1"/>
        <v>23428709067</v>
      </c>
      <c r="T6" s="115">
        <f t="shared" si="1"/>
        <v>7072235764</v>
      </c>
    </row>
    <row r="7" spans="1:20" ht="19.5" x14ac:dyDescent="0.2">
      <c r="A7" s="83"/>
      <c r="B7" s="62" t="s">
        <v>17</v>
      </c>
      <c r="C7" s="13">
        <f t="shared" ref="C7:N7" si="2">C84+C96+C110+C115+C129+C132+C158</f>
        <v>2350830.6</v>
      </c>
      <c r="D7" s="13">
        <f t="shared" si="2"/>
        <v>587359.6</v>
      </c>
      <c r="E7" s="13">
        <f t="shared" si="2"/>
        <v>1763470.9999999998</v>
      </c>
      <c r="F7" s="91">
        <f t="shared" si="2"/>
        <v>1350667000</v>
      </c>
      <c r="G7" s="91">
        <f t="shared" si="2"/>
        <v>338812000</v>
      </c>
      <c r="H7" s="113">
        <f t="shared" si="2"/>
        <v>1011855000</v>
      </c>
      <c r="I7" s="114">
        <f t="shared" si="2"/>
        <v>1629812568.3299999</v>
      </c>
      <c r="J7" s="106">
        <f t="shared" si="2"/>
        <v>521083842</v>
      </c>
      <c r="K7" s="115">
        <f t="shared" si="2"/>
        <v>1108728726.3299999</v>
      </c>
      <c r="L7" s="114">
        <f t="shared" si="2"/>
        <v>1957028974</v>
      </c>
      <c r="M7" s="106">
        <f t="shared" si="2"/>
        <v>584685442</v>
      </c>
      <c r="N7" s="115">
        <f t="shared" si="2"/>
        <v>1372343532</v>
      </c>
      <c r="O7" s="114">
        <f t="shared" ref="O7:T7" si="3">O84+O96+O110+O115+O129+O132+O158</f>
        <v>1923589768</v>
      </c>
      <c r="P7" s="106">
        <f t="shared" si="3"/>
        <v>581138671</v>
      </c>
      <c r="Q7" s="115">
        <f t="shared" si="3"/>
        <v>1342451097</v>
      </c>
      <c r="R7" s="114">
        <f t="shared" si="3"/>
        <v>1912483793</v>
      </c>
      <c r="S7" s="106">
        <f t="shared" si="3"/>
        <v>580640996</v>
      </c>
      <c r="T7" s="115">
        <f t="shared" si="3"/>
        <v>1331842797</v>
      </c>
    </row>
    <row r="8" spans="1:20" ht="7.5" customHeight="1" x14ac:dyDescent="0.2">
      <c r="A8" s="84"/>
      <c r="B8" s="117"/>
      <c r="C8" s="17"/>
      <c r="D8" s="17"/>
      <c r="E8" s="17"/>
      <c r="F8" s="92"/>
      <c r="G8" s="92"/>
      <c r="H8" s="95"/>
      <c r="I8" s="107"/>
      <c r="J8" s="98"/>
      <c r="K8" s="108"/>
      <c r="L8" s="107"/>
      <c r="M8" s="98"/>
      <c r="N8" s="108"/>
      <c r="O8" s="107"/>
      <c r="P8" s="98"/>
      <c r="Q8" s="108"/>
      <c r="R8" s="107"/>
      <c r="S8" s="98"/>
      <c r="T8" s="108"/>
    </row>
    <row r="9" spans="1:20" ht="33.75" customHeight="1" x14ac:dyDescent="0.2">
      <c r="A9" s="70" t="s">
        <v>18</v>
      </c>
      <c r="B9" s="118" t="s">
        <v>19</v>
      </c>
      <c r="C9" s="15">
        <f>D9+E9</f>
        <v>20871940.100000001</v>
      </c>
      <c r="D9" s="11">
        <f>D10+D12</f>
        <v>16708433.100000001</v>
      </c>
      <c r="E9" s="11">
        <f>E10+E12</f>
        <v>4163507</v>
      </c>
      <c r="F9" s="89">
        <f>G9+H9</f>
        <v>23060293000</v>
      </c>
      <c r="G9" s="89">
        <f>G10+G12</f>
        <v>18416692000</v>
      </c>
      <c r="H9" s="104">
        <f>H10+H12</f>
        <v>4643601000</v>
      </c>
      <c r="I9" s="109">
        <f>J9+K9</f>
        <v>22587859703.59</v>
      </c>
      <c r="J9" s="96">
        <f>J10+J12</f>
        <v>18944453018</v>
      </c>
      <c r="K9" s="110">
        <f>K10+K12</f>
        <v>3643406685.5900002</v>
      </c>
      <c r="L9" s="109">
        <f>M9+N9</f>
        <v>17506464563</v>
      </c>
      <c r="M9" s="96">
        <f>M10+M12</f>
        <v>13603500456</v>
      </c>
      <c r="N9" s="110">
        <f>N10+N12</f>
        <v>3902964107</v>
      </c>
      <c r="O9" s="109">
        <f>P9+Q9</f>
        <v>18695874760</v>
      </c>
      <c r="P9" s="96">
        <f>P10+P12</f>
        <v>14505958128</v>
      </c>
      <c r="Q9" s="110">
        <f>Q10+Q12</f>
        <v>4189916632</v>
      </c>
      <c r="R9" s="109">
        <f>S9+T9</f>
        <v>19994056089</v>
      </c>
      <c r="S9" s="96">
        <f>S10+S12</f>
        <v>15474611287</v>
      </c>
      <c r="T9" s="110">
        <f>T10+T12</f>
        <v>4519444802</v>
      </c>
    </row>
    <row r="10" spans="1:20" ht="19.5" x14ac:dyDescent="0.2">
      <c r="A10" s="71" t="s">
        <v>20</v>
      </c>
      <c r="B10" s="117" t="s">
        <v>21</v>
      </c>
      <c r="C10" s="15">
        <f t="shared" ref="C10:C53" si="4">D10+E10</f>
        <v>10697391.4</v>
      </c>
      <c r="D10" s="11">
        <f>SUM(D11:D11)</f>
        <v>10697391.4</v>
      </c>
      <c r="E10" s="11"/>
      <c r="F10" s="89">
        <f t="shared" ref="F10:F16" si="5">G10+H10</f>
        <v>11443999000</v>
      </c>
      <c r="G10" s="89">
        <f>SUM(G11:G11)</f>
        <v>11443999000</v>
      </c>
      <c r="H10" s="104">
        <f>SUM(H11:H11)</f>
        <v>0</v>
      </c>
      <c r="I10" s="109">
        <f t="shared" ref="I10:I39" si="6">J10+K10</f>
        <v>10438615158</v>
      </c>
      <c r="J10" s="96">
        <f>SUM(J11:J11)</f>
        <v>10438615158</v>
      </c>
      <c r="K10" s="110"/>
      <c r="L10" s="109">
        <f t="shared" ref="L10:L78" si="7">M10+N10</f>
        <v>4562397125</v>
      </c>
      <c r="M10" s="96">
        <f>SUM(M11:M11)</f>
        <v>4562397125</v>
      </c>
      <c r="N10" s="110"/>
      <c r="O10" s="109">
        <f t="shared" ref="O10:O78" si="8">P10+Q10</f>
        <v>4800677175</v>
      </c>
      <c r="P10" s="96">
        <f>SUM(P11:P11)</f>
        <v>4800677175</v>
      </c>
      <c r="Q10" s="110"/>
      <c r="R10" s="109">
        <f t="shared" ref="R10:R78" si="9">S10+T10</f>
        <v>5006789660</v>
      </c>
      <c r="S10" s="96">
        <f>SUM(S11:S11)</f>
        <v>5006789660</v>
      </c>
      <c r="T10" s="110"/>
    </row>
    <row r="11" spans="1:20" ht="38.25" x14ac:dyDescent="0.2">
      <c r="A11" s="72" t="s">
        <v>22</v>
      </c>
      <c r="B11" s="119" t="s">
        <v>23</v>
      </c>
      <c r="C11" s="69">
        <f t="shared" si="4"/>
        <v>10697391.4</v>
      </c>
      <c r="D11" s="69">
        <v>10697391.4</v>
      </c>
      <c r="E11" s="69"/>
      <c r="F11" s="92">
        <f t="shared" si="5"/>
        <v>11443999000</v>
      </c>
      <c r="G11" s="92">
        <v>11443999000</v>
      </c>
      <c r="H11" s="95"/>
      <c r="I11" s="107">
        <f t="shared" si="6"/>
        <v>10438615158</v>
      </c>
      <c r="J11" s="98">
        <v>10438615158</v>
      </c>
      <c r="K11" s="108"/>
      <c r="L11" s="107">
        <f t="shared" si="7"/>
        <v>4562397125</v>
      </c>
      <c r="M11" s="98">
        <v>4562397125</v>
      </c>
      <c r="N11" s="108"/>
      <c r="O11" s="107">
        <f t="shared" si="8"/>
        <v>4800677175</v>
      </c>
      <c r="P11" s="98">
        <v>4800677175</v>
      </c>
      <c r="Q11" s="108"/>
      <c r="R11" s="107">
        <f t="shared" si="9"/>
        <v>5006789660</v>
      </c>
      <c r="S11" s="98">
        <v>5006789660</v>
      </c>
      <c r="T11" s="108"/>
    </row>
    <row r="12" spans="1:20" ht="39.950000000000003" customHeight="1" x14ac:dyDescent="0.2">
      <c r="A12" s="100" t="s">
        <v>24</v>
      </c>
      <c r="B12" s="117" t="s">
        <v>25</v>
      </c>
      <c r="C12" s="15">
        <f t="shared" si="4"/>
        <v>10174548.699999999</v>
      </c>
      <c r="D12" s="11">
        <f>D13+D14+D15+D16</f>
        <v>6011041.7000000002</v>
      </c>
      <c r="E12" s="11">
        <f>E13+E14+E15+E16</f>
        <v>4163507</v>
      </c>
      <c r="F12" s="89">
        <f t="shared" si="5"/>
        <v>11616294000</v>
      </c>
      <c r="G12" s="89">
        <f>G13+G14+G15+G16</f>
        <v>6972693000</v>
      </c>
      <c r="H12" s="104">
        <v>4643601000</v>
      </c>
      <c r="I12" s="109">
        <f t="shared" si="6"/>
        <v>12149244545.59</v>
      </c>
      <c r="J12" s="96">
        <f>SUM(J13:J16)</f>
        <v>8505837860</v>
      </c>
      <c r="K12" s="110">
        <v>3643406685.5900002</v>
      </c>
      <c r="L12" s="109">
        <f t="shared" si="7"/>
        <v>12944067438</v>
      </c>
      <c r="M12" s="96">
        <f>M13+M14+M15+M16</f>
        <v>9041103331</v>
      </c>
      <c r="N12" s="110">
        <f>N13+N14+N15+N16</f>
        <v>3902964107</v>
      </c>
      <c r="O12" s="109">
        <f t="shared" si="8"/>
        <v>13895197585</v>
      </c>
      <c r="P12" s="96">
        <f>P13+P14+P15+P16</f>
        <v>9705280953</v>
      </c>
      <c r="Q12" s="110">
        <f>Q13+Q14+Q15+Q16</f>
        <v>4189916632</v>
      </c>
      <c r="R12" s="109">
        <f t="shared" si="9"/>
        <v>14987266429</v>
      </c>
      <c r="S12" s="96">
        <f>S13+S14+S15+S16</f>
        <v>10467821627</v>
      </c>
      <c r="T12" s="110">
        <f>T13+T14+T15+T16</f>
        <v>4519444802</v>
      </c>
    </row>
    <row r="13" spans="1:20" ht="102" x14ac:dyDescent="0.2">
      <c r="A13" s="120" t="s">
        <v>26</v>
      </c>
      <c r="B13" s="121" t="s">
        <v>27</v>
      </c>
      <c r="C13" s="69">
        <f t="shared" si="4"/>
        <v>9905264.1999999993</v>
      </c>
      <c r="D13" s="16">
        <v>5836468</v>
      </c>
      <c r="E13" s="17">
        <v>4068796.2</v>
      </c>
      <c r="F13" s="92">
        <f t="shared" si="5"/>
        <v>6767050000</v>
      </c>
      <c r="G13" s="93">
        <v>6767050000</v>
      </c>
      <c r="H13" s="95"/>
      <c r="I13" s="107">
        <f t="shared" si="6"/>
        <v>8306295655</v>
      </c>
      <c r="J13" s="97">
        <v>8306295655</v>
      </c>
      <c r="K13" s="108"/>
      <c r="L13" s="107">
        <f t="shared" si="7"/>
        <v>12923722210</v>
      </c>
      <c r="M13" s="97">
        <v>9020758103</v>
      </c>
      <c r="N13" s="108">
        <v>3902964107</v>
      </c>
      <c r="O13" s="107">
        <f t="shared" si="8"/>
        <v>13873896132</v>
      </c>
      <c r="P13" s="97">
        <v>9683979500</v>
      </c>
      <c r="Q13" s="108">
        <v>4189916632</v>
      </c>
      <c r="R13" s="107">
        <f t="shared" si="9"/>
        <v>14965049013</v>
      </c>
      <c r="S13" s="97">
        <v>10445604211</v>
      </c>
      <c r="T13" s="108">
        <v>4519444802</v>
      </c>
    </row>
    <row r="14" spans="1:20" ht="169.5" customHeight="1" x14ac:dyDescent="0.2">
      <c r="A14" s="120" t="s">
        <v>28</v>
      </c>
      <c r="B14" s="121" t="s">
        <v>29</v>
      </c>
      <c r="C14" s="69">
        <f t="shared" si="4"/>
        <v>159279.4</v>
      </c>
      <c r="D14" s="17">
        <v>99805.5</v>
      </c>
      <c r="E14" s="17">
        <v>59473.9</v>
      </c>
      <c r="F14" s="92">
        <f t="shared" si="5"/>
        <v>109654000</v>
      </c>
      <c r="G14" s="92">
        <v>109654000</v>
      </c>
      <c r="H14" s="95"/>
      <c r="I14" s="107">
        <f t="shared" si="6"/>
        <v>143592877</v>
      </c>
      <c r="J14" s="98">
        <v>143592877</v>
      </c>
      <c r="K14" s="108"/>
      <c r="L14" s="107">
        <f t="shared" si="7"/>
        <v>0</v>
      </c>
      <c r="M14" s="98"/>
      <c r="N14" s="108"/>
      <c r="O14" s="107">
        <f t="shared" si="8"/>
        <v>0</v>
      </c>
      <c r="P14" s="98"/>
      <c r="Q14" s="108"/>
      <c r="R14" s="107">
        <f t="shared" si="9"/>
        <v>0</v>
      </c>
      <c r="S14" s="98"/>
      <c r="T14" s="108"/>
    </row>
    <row r="15" spans="1:20" ht="63.75" x14ac:dyDescent="0.2">
      <c r="A15" s="120" t="s">
        <v>30</v>
      </c>
      <c r="B15" s="121" t="s">
        <v>31</v>
      </c>
      <c r="C15" s="69">
        <f t="shared" si="4"/>
        <v>92773.7</v>
      </c>
      <c r="D15" s="16">
        <v>60172.7</v>
      </c>
      <c r="E15" s="69">
        <v>32601</v>
      </c>
      <c r="F15" s="92">
        <f t="shared" si="5"/>
        <v>83523000</v>
      </c>
      <c r="G15" s="93">
        <v>83523000</v>
      </c>
      <c r="H15" s="95"/>
      <c r="I15" s="107">
        <f t="shared" si="6"/>
        <v>46731410</v>
      </c>
      <c r="J15" s="97">
        <v>46731410</v>
      </c>
      <c r="K15" s="108"/>
      <c r="L15" s="107">
        <f t="shared" si="7"/>
        <v>0</v>
      </c>
      <c r="M15" s="97"/>
      <c r="N15" s="108"/>
      <c r="O15" s="107">
        <f t="shared" si="8"/>
        <v>0</v>
      </c>
      <c r="P15" s="97"/>
      <c r="Q15" s="108"/>
      <c r="R15" s="107">
        <f t="shared" si="9"/>
        <v>0</v>
      </c>
      <c r="S15" s="97"/>
      <c r="T15" s="108"/>
    </row>
    <row r="16" spans="1:20" ht="147.94999999999999" customHeight="1" x14ac:dyDescent="0.2">
      <c r="A16" s="120" t="s">
        <v>32</v>
      </c>
      <c r="B16" s="121" t="s">
        <v>33</v>
      </c>
      <c r="C16" s="69">
        <f t="shared" si="4"/>
        <v>17231.400000000001</v>
      </c>
      <c r="D16" s="16">
        <v>14595.5</v>
      </c>
      <c r="E16" s="69">
        <v>2635.9</v>
      </c>
      <c r="F16" s="92">
        <f t="shared" si="5"/>
        <v>12466000</v>
      </c>
      <c r="G16" s="93">
        <v>12466000</v>
      </c>
      <c r="H16" s="95"/>
      <c r="I16" s="107">
        <f t="shared" si="6"/>
        <v>9217918</v>
      </c>
      <c r="J16" s="97">
        <v>9217918</v>
      </c>
      <c r="K16" s="108"/>
      <c r="L16" s="107">
        <f t="shared" si="7"/>
        <v>20345228</v>
      </c>
      <c r="M16" s="97">
        <v>20345228</v>
      </c>
      <c r="N16" s="108"/>
      <c r="O16" s="107">
        <f t="shared" si="8"/>
        <v>21301453</v>
      </c>
      <c r="P16" s="97">
        <v>21301453</v>
      </c>
      <c r="Q16" s="108"/>
      <c r="R16" s="107">
        <f t="shared" si="9"/>
        <v>22217416</v>
      </c>
      <c r="S16" s="97">
        <v>22217416</v>
      </c>
      <c r="T16" s="108"/>
    </row>
    <row r="17" spans="1:20" ht="59.25" customHeight="1" x14ac:dyDescent="0.2">
      <c r="A17" s="120" t="s">
        <v>34</v>
      </c>
      <c r="B17" s="102" t="s">
        <v>35</v>
      </c>
      <c r="C17" s="15">
        <f t="shared" si="4"/>
        <v>2899580</v>
      </c>
      <c r="D17" s="11">
        <f>D18</f>
        <v>2899580</v>
      </c>
      <c r="E17" s="11">
        <f>E18</f>
        <v>0</v>
      </c>
      <c r="F17" s="89">
        <f t="shared" ref="F17:F22" si="10">G17+H17</f>
        <v>2649263000</v>
      </c>
      <c r="G17" s="89">
        <f>G18</f>
        <v>2649263000</v>
      </c>
      <c r="H17" s="104">
        <f>H18</f>
        <v>0</v>
      </c>
      <c r="I17" s="109">
        <f t="shared" si="6"/>
        <v>2895374429.7800002</v>
      </c>
      <c r="J17" s="96">
        <f>J18</f>
        <v>2641716918</v>
      </c>
      <c r="K17" s="110">
        <f>K18</f>
        <v>253657511.78</v>
      </c>
      <c r="L17" s="109">
        <f t="shared" si="7"/>
        <v>2154048567</v>
      </c>
      <c r="M17" s="96">
        <f>M18</f>
        <v>1986276898</v>
      </c>
      <c r="N17" s="110">
        <f>N18</f>
        <v>167771669</v>
      </c>
      <c r="O17" s="109">
        <f t="shared" si="8"/>
        <v>2926460114</v>
      </c>
      <c r="P17" s="96">
        <f>P18</f>
        <v>2678526567</v>
      </c>
      <c r="Q17" s="110">
        <f>Q18</f>
        <v>247933547</v>
      </c>
      <c r="R17" s="109">
        <f t="shared" si="9"/>
        <v>2606114336</v>
      </c>
      <c r="S17" s="96">
        <f>S18</f>
        <v>2384204609</v>
      </c>
      <c r="T17" s="110">
        <f>T18</f>
        <v>221909727</v>
      </c>
    </row>
    <row r="18" spans="1:20" ht="38.25" x14ac:dyDescent="0.2">
      <c r="A18" s="120" t="s">
        <v>36</v>
      </c>
      <c r="B18" s="102" t="s">
        <v>37</v>
      </c>
      <c r="C18" s="15">
        <f t="shared" si="4"/>
        <v>2899580</v>
      </c>
      <c r="D18" s="11">
        <f>SUM(D19:D26)</f>
        <v>2899580</v>
      </c>
      <c r="E18" s="11">
        <f>SUM(E19:E26)</f>
        <v>0</v>
      </c>
      <c r="F18" s="89">
        <f t="shared" si="10"/>
        <v>2649263000</v>
      </c>
      <c r="G18" s="89">
        <f>SUM(G19:G26)</f>
        <v>2649263000</v>
      </c>
      <c r="H18" s="104">
        <f>SUM(H19:H26)</f>
        <v>0</v>
      </c>
      <c r="I18" s="109">
        <f t="shared" si="6"/>
        <v>2895374429.7800002</v>
      </c>
      <c r="J18" s="96">
        <f>SUM(J19:J26)</f>
        <v>2641716918</v>
      </c>
      <c r="K18" s="110">
        <f>SUM(K19:K26)</f>
        <v>253657511.78</v>
      </c>
      <c r="L18" s="109">
        <f t="shared" si="7"/>
        <v>2154048567</v>
      </c>
      <c r="M18" s="96">
        <f>SUM(M19:M26)</f>
        <v>1986276898</v>
      </c>
      <c r="N18" s="110">
        <f>SUM(N19:N26)</f>
        <v>167771669</v>
      </c>
      <c r="O18" s="109">
        <f t="shared" si="8"/>
        <v>2926460114</v>
      </c>
      <c r="P18" s="96">
        <f>SUM(P19:P26)</f>
        <v>2678526567</v>
      </c>
      <c r="Q18" s="110">
        <f>SUM(Q19:Q26)</f>
        <v>247933547</v>
      </c>
      <c r="R18" s="109">
        <f t="shared" si="9"/>
        <v>2606114336</v>
      </c>
      <c r="S18" s="96">
        <f>SUM(S19:S26)</f>
        <v>2384204609</v>
      </c>
      <c r="T18" s="110">
        <f>SUM(T19:T26)</f>
        <v>221909727</v>
      </c>
    </row>
    <row r="19" spans="1:20" ht="97.5" customHeight="1" x14ac:dyDescent="0.2">
      <c r="A19" s="103" t="s">
        <v>38</v>
      </c>
      <c r="B19" s="102" t="s">
        <v>39</v>
      </c>
      <c r="C19" s="69">
        <f t="shared" si="4"/>
        <v>2157.3000000000002</v>
      </c>
      <c r="D19" s="69">
        <v>2157.3000000000002</v>
      </c>
      <c r="E19" s="69"/>
      <c r="F19" s="92">
        <f t="shared" si="10"/>
        <v>263000</v>
      </c>
      <c r="G19" s="92">
        <v>263000</v>
      </c>
      <c r="H19" s="95"/>
      <c r="I19" s="107">
        <f t="shared" si="6"/>
        <v>28000</v>
      </c>
      <c r="J19" s="98">
        <v>28000</v>
      </c>
      <c r="K19" s="108"/>
      <c r="L19" s="107">
        <f t="shared" si="7"/>
        <v>46727</v>
      </c>
      <c r="M19" s="98">
        <v>46727</v>
      </c>
      <c r="N19" s="108"/>
      <c r="O19" s="107">
        <f t="shared" si="8"/>
        <v>51260</v>
      </c>
      <c r="P19" s="98">
        <v>51260</v>
      </c>
      <c r="Q19" s="108"/>
      <c r="R19" s="107">
        <f t="shared" si="9"/>
        <v>53771</v>
      </c>
      <c r="S19" s="98">
        <v>53771</v>
      </c>
      <c r="T19" s="108"/>
    </row>
    <row r="20" spans="1:20" ht="38.25" x14ac:dyDescent="0.2">
      <c r="A20" s="120" t="s">
        <v>40</v>
      </c>
      <c r="B20" s="102" t="s">
        <v>41</v>
      </c>
      <c r="C20" s="69">
        <f t="shared" si="4"/>
        <v>3244</v>
      </c>
      <c r="D20" s="69">
        <v>3244</v>
      </c>
      <c r="E20" s="69"/>
      <c r="F20" s="92">
        <f t="shared" si="10"/>
        <v>5320000</v>
      </c>
      <c r="G20" s="92">
        <v>5320000</v>
      </c>
      <c r="H20" s="95"/>
      <c r="I20" s="107">
        <f t="shared" si="6"/>
        <v>1522000</v>
      </c>
      <c r="J20" s="98">
        <v>1522000</v>
      </c>
      <c r="K20" s="108"/>
      <c r="L20" s="107">
        <f t="shared" si="7"/>
        <v>3022600</v>
      </c>
      <c r="M20" s="98">
        <v>3022600</v>
      </c>
      <c r="N20" s="108"/>
      <c r="O20" s="107">
        <f t="shared" si="8"/>
        <v>3286800</v>
      </c>
      <c r="P20" s="98">
        <v>3286800</v>
      </c>
      <c r="Q20" s="108"/>
      <c r="R20" s="107">
        <f t="shared" si="9"/>
        <v>3481106</v>
      </c>
      <c r="S20" s="98">
        <v>3481106</v>
      </c>
      <c r="T20" s="108"/>
    </row>
    <row r="21" spans="1:20" ht="25.5" x14ac:dyDescent="0.2">
      <c r="A21" s="120" t="s">
        <v>42</v>
      </c>
      <c r="B21" s="102" t="s">
        <v>43</v>
      </c>
      <c r="C21" s="69">
        <f t="shared" si="4"/>
        <v>676060.9</v>
      </c>
      <c r="D21" s="69">
        <v>676060.9</v>
      </c>
      <c r="E21" s="69"/>
      <c r="F21" s="92">
        <f t="shared" si="10"/>
        <v>6120000</v>
      </c>
      <c r="G21" s="92">
        <v>6120000</v>
      </c>
      <c r="H21" s="95"/>
      <c r="I21" s="107">
        <f t="shared" si="6"/>
        <v>21690000</v>
      </c>
      <c r="J21" s="98">
        <v>21690000</v>
      </c>
      <c r="K21" s="108"/>
      <c r="L21" s="107">
        <f t="shared" si="7"/>
        <v>22446000</v>
      </c>
      <c r="M21" s="98">
        <v>22446000</v>
      </c>
      <c r="N21" s="108"/>
      <c r="O21" s="107">
        <f t="shared" si="8"/>
        <v>25114000</v>
      </c>
      <c r="P21" s="98">
        <v>25114000</v>
      </c>
      <c r="Q21" s="108"/>
      <c r="R21" s="107">
        <f t="shared" si="9"/>
        <v>26350000</v>
      </c>
      <c r="S21" s="98">
        <v>26350000</v>
      </c>
      <c r="T21" s="108"/>
    </row>
    <row r="22" spans="1:20" ht="194.25" customHeight="1" x14ac:dyDescent="0.2">
      <c r="A22" s="120" t="s">
        <v>44</v>
      </c>
      <c r="B22" s="102" t="s">
        <v>45</v>
      </c>
      <c r="C22" s="69">
        <f t="shared" si="4"/>
        <v>151145.60000000001</v>
      </c>
      <c r="D22" s="69">
        <v>151145.60000000001</v>
      </c>
      <c r="E22" s="69"/>
      <c r="F22" s="92">
        <f t="shared" si="10"/>
        <v>173398000</v>
      </c>
      <c r="G22" s="92">
        <v>173398000</v>
      </c>
      <c r="H22" s="95"/>
      <c r="I22" s="107">
        <f t="shared" si="6"/>
        <v>433340000</v>
      </c>
      <c r="J22" s="98">
        <v>433340000</v>
      </c>
      <c r="K22" s="108"/>
      <c r="L22" s="107">
        <f t="shared" si="7"/>
        <v>450783000</v>
      </c>
      <c r="M22" s="98">
        <v>450783000</v>
      </c>
      <c r="N22" s="108"/>
      <c r="O22" s="107">
        <f t="shared" si="8"/>
        <v>418623000</v>
      </c>
      <c r="P22" s="98">
        <v>418623000</v>
      </c>
      <c r="Q22" s="108"/>
      <c r="R22" s="107">
        <f t="shared" si="9"/>
        <v>357087808</v>
      </c>
      <c r="S22" s="98">
        <v>357087808</v>
      </c>
      <c r="T22" s="108"/>
    </row>
    <row r="23" spans="1:20" ht="153.75" customHeight="1" x14ac:dyDescent="0.2">
      <c r="A23" s="120" t="s">
        <v>46</v>
      </c>
      <c r="B23" s="102" t="s">
        <v>47</v>
      </c>
      <c r="C23" s="69">
        <f t="shared" si="4"/>
        <v>723919.8</v>
      </c>
      <c r="D23" s="16">
        <v>723919.8</v>
      </c>
      <c r="E23" s="69"/>
      <c r="F23" s="92">
        <f t="shared" ref="F23:F37" si="11">G23+H23</f>
        <v>847312000</v>
      </c>
      <c r="G23" s="93">
        <v>847312000</v>
      </c>
      <c r="H23" s="95"/>
      <c r="I23" s="107">
        <f t="shared" si="6"/>
        <v>928371520.48000002</v>
      </c>
      <c r="J23" s="97">
        <v>835533440</v>
      </c>
      <c r="K23" s="108">
        <v>92838080.480000004</v>
      </c>
      <c r="L23" s="107">
        <f t="shared" si="7"/>
        <v>541772071</v>
      </c>
      <c r="M23" s="97">
        <v>487595947</v>
      </c>
      <c r="N23" s="108">
        <v>54176124</v>
      </c>
      <c r="O23" s="107">
        <f t="shared" si="8"/>
        <v>738141851</v>
      </c>
      <c r="P23" s="97">
        <v>664329142</v>
      </c>
      <c r="Q23" s="108">
        <v>73812709</v>
      </c>
      <c r="R23" s="107">
        <f t="shared" si="9"/>
        <v>835998595</v>
      </c>
      <c r="S23" s="97">
        <v>752400407</v>
      </c>
      <c r="T23" s="108">
        <v>83598188</v>
      </c>
    </row>
    <row r="24" spans="1:20" ht="168.75" customHeight="1" x14ac:dyDescent="0.2">
      <c r="A24" s="120" t="s">
        <v>48</v>
      </c>
      <c r="B24" s="102" t="s">
        <v>49</v>
      </c>
      <c r="C24" s="69">
        <f t="shared" si="4"/>
        <v>15386.8</v>
      </c>
      <c r="D24" s="16">
        <v>15386.8</v>
      </c>
      <c r="E24" s="69"/>
      <c r="F24" s="92">
        <f t="shared" si="11"/>
        <v>20244000</v>
      </c>
      <c r="G24" s="93">
        <v>20244000</v>
      </c>
      <c r="H24" s="95"/>
      <c r="I24" s="107">
        <f t="shared" si="6"/>
        <v>19243764.73</v>
      </c>
      <c r="J24" s="97">
        <v>17319369</v>
      </c>
      <c r="K24" s="108">
        <v>1924395.73</v>
      </c>
      <c r="L24" s="107">
        <f t="shared" si="7"/>
        <v>18347109</v>
      </c>
      <c r="M24" s="97">
        <v>16512435</v>
      </c>
      <c r="N24" s="108">
        <v>1834674</v>
      </c>
      <c r="O24" s="107">
        <f t="shared" si="8"/>
        <v>17693550</v>
      </c>
      <c r="P24" s="97">
        <v>15924230</v>
      </c>
      <c r="Q24" s="108">
        <v>1769320</v>
      </c>
      <c r="R24" s="107">
        <f t="shared" si="9"/>
        <v>17040148</v>
      </c>
      <c r="S24" s="97">
        <v>15336167</v>
      </c>
      <c r="T24" s="108">
        <v>1703981</v>
      </c>
    </row>
    <row r="25" spans="1:20" ht="127.5" x14ac:dyDescent="0.2">
      <c r="A25" s="120" t="s">
        <v>50</v>
      </c>
      <c r="B25" s="102" t="s">
        <v>51</v>
      </c>
      <c r="C25" s="69">
        <f t="shared" si="4"/>
        <v>1261659.3999999999</v>
      </c>
      <c r="D25" s="16">
        <v>1261659.3999999999</v>
      </c>
      <c r="E25" s="69"/>
      <c r="F25" s="92">
        <f t="shared" si="11"/>
        <v>1521158000</v>
      </c>
      <c r="G25" s="93">
        <v>1521158000</v>
      </c>
      <c r="H25" s="95"/>
      <c r="I25" s="107">
        <f t="shared" si="6"/>
        <v>1405324133.6500001</v>
      </c>
      <c r="J25" s="97">
        <v>1255014685</v>
      </c>
      <c r="K25" s="108">
        <v>150309448.65000001</v>
      </c>
      <c r="L25" s="107">
        <f t="shared" si="7"/>
        <v>1117584907</v>
      </c>
      <c r="M25" s="97">
        <v>1005828651</v>
      </c>
      <c r="N25" s="108">
        <v>111756256</v>
      </c>
      <c r="O25" s="107">
        <f t="shared" si="8"/>
        <v>1723504854</v>
      </c>
      <c r="P25" s="97">
        <v>1551157816</v>
      </c>
      <c r="Q25" s="108">
        <v>172347038</v>
      </c>
      <c r="R25" s="107">
        <f t="shared" si="9"/>
        <v>1366063043</v>
      </c>
      <c r="S25" s="97">
        <v>1229459471</v>
      </c>
      <c r="T25" s="108">
        <v>136603572</v>
      </c>
    </row>
    <row r="26" spans="1:20" ht="114.75" x14ac:dyDescent="0.2">
      <c r="A26" s="120" t="s">
        <v>52</v>
      </c>
      <c r="B26" s="102" t="s">
        <v>53</v>
      </c>
      <c r="C26" s="69">
        <f t="shared" si="4"/>
        <v>66006.2</v>
      </c>
      <c r="D26" s="16">
        <v>66006.2</v>
      </c>
      <c r="E26" s="69"/>
      <c r="F26" s="92">
        <f t="shared" si="11"/>
        <v>75448000</v>
      </c>
      <c r="G26" s="93">
        <v>75448000</v>
      </c>
      <c r="H26" s="95"/>
      <c r="I26" s="107">
        <f t="shared" si="6"/>
        <v>85855010.920000002</v>
      </c>
      <c r="J26" s="97">
        <v>77269424</v>
      </c>
      <c r="K26" s="108">
        <v>8585586.9199999999</v>
      </c>
      <c r="L26" s="107">
        <f t="shared" si="7"/>
        <v>46153</v>
      </c>
      <c r="M26" s="97">
        <v>41538</v>
      </c>
      <c r="N26" s="108">
        <v>4615</v>
      </c>
      <c r="O26" s="107">
        <f t="shared" si="8"/>
        <v>44799</v>
      </c>
      <c r="P26" s="97">
        <v>40319</v>
      </c>
      <c r="Q26" s="108">
        <v>4480</v>
      </c>
      <c r="R26" s="107">
        <f t="shared" si="9"/>
        <v>39865</v>
      </c>
      <c r="S26" s="97">
        <v>35879</v>
      </c>
      <c r="T26" s="108">
        <v>3986</v>
      </c>
    </row>
    <row r="27" spans="1:20" ht="25.5" x14ac:dyDescent="0.2">
      <c r="A27" s="71" t="s">
        <v>54</v>
      </c>
      <c r="B27" s="117" t="s">
        <v>55</v>
      </c>
      <c r="C27" s="15">
        <f t="shared" si="4"/>
        <v>1729451.1999999997</v>
      </c>
      <c r="D27" s="11">
        <f>D28+D34+D35+D37+D36</f>
        <v>1091368.2999999998</v>
      </c>
      <c r="E27" s="11">
        <f>E28+E34+E35+E37+E36</f>
        <v>638082.9</v>
      </c>
      <c r="F27" s="89">
        <f t="shared" si="11"/>
        <v>1863204000</v>
      </c>
      <c r="G27" s="89">
        <f>G28+G34+G35+G37+G36</f>
        <v>1194052000</v>
      </c>
      <c r="H27" s="104">
        <f>H28+H34+H36+H37</f>
        <v>669152000</v>
      </c>
      <c r="I27" s="109">
        <f t="shared" si="6"/>
        <v>1790227454.02</v>
      </c>
      <c r="J27" s="96">
        <f>J28+J34+J35+J37+J36</f>
        <v>1174741854</v>
      </c>
      <c r="K27" s="110">
        <f>K28+K34+K35+K37+K36+K38</f>
        <v>615485600.01999998</v>
      </c>
      <c r="L27" s="109">
        <f t="shared" si="7"/>
        <v>1962795246</v>
      </c>
      <c r="M27" s="96">
        <f>M28+M34+M35+M37+M36</f>
        <v>1309629835</v>
      </c>
      <c r="N27" s="110">
        <f>N28+N34+N35+N37+N36+N38</f>
        <v>653165411</v>
      </c>
      <c r="O27" s="109">
        <f t="shared" si="8"/>
        <v>2066027766</v>
      </c>
      <c r="P27" s="96">
        <f>P28+P34+P35+P37+P36</f>
        <v>1382445254</v>
      </c>
      <c r="Q27" s="110">
        <f>Q28+Q34+Q35+Q37+Q36+Q38</f>
        <v>683582512</v>
      </c>
      <c r="R27" s="109">
        <f t="shared" si="9"/>
        <v>2151212542</v>
      </c>
      <c r="S27" s="96">
        <f>S28+S34+S35+S37+S36</f>
        <v>1438261481</v>
      </c>
      <c r="T27" s="110">
        <f>T28+T34+T35+T37+T36+T38</f>
        <v>712951061</v>
      </c>
    </row>
    <row r="28" spans="1:20" ht="51.4" customHeight="1" x14ac:dyDescent="0.2">
      <c r="A28" s="71" t="s">
        <v>56</v>
      </c>
      <c r="B28" s="117" t="s">
        <v>57</v>
      </c>
      <c r="C28" s="15">
        <f t="shared" si="4"/>
        <v>1087155.7999999998</v>
      </c>
      <c r="D28" s="11">
        <f>SUM(D29:D33)</f>
        <v>1087155.7999999998</v>
      </c>
      <c r="E28" s="11"/>
      <c r="F28" s="89">
        <f t="shared" si="11"/>
        <v>1193843000</v>
      </c>
      <c r="G28" s="89">
        <f>SUM(G29:G33)</f>
        <v>1193843000</v>
      </c>
      <c r="H28" s="104"/>
      <c r="I28" s="109">
        <f t="shared" si="6"/>
        <v>1174741854</v>
      </c>
      <c r="J28" s="96">
        <f>SUM(J29:J33)</f>
        <v>1174741854</v>
      </c>
      <c r="K28" s="110"/>
      <c r="L28" s="109">
        <f t="shared" si="7"/>
        <v>1309629835</v>
      </c>
      <c r="M28" s="96">
        <f>SUM(M29:M33)</f>
        <v>1309629835</v>
      </c>
      <c r="N28" s="110"/>
      <c r="O28" s="109">
        <f t="shared" si="8"/>
        <v>1382445254</v>
      </c>
      <c r="P28" s="96">
        <f>SUM(P29:P33)</f>
        <v>1382445254</v>
      </c>
      <c r="Q28" s="110"/>
      <c r="R28" s="109">
        <f t="shared" si="9"/>
        <v>1438261481</v>
      </c>
      <c r="S28" s="96">
        <f>SUM(S29:S33)</f>
        <v>1438261481</v>
      </c>
      <c r="T28" s="110"/>
    </row>
    <row r="29" spans="1:20" ht="65.25" customHeight="1" x14ac:dyDescent="0.2">
      <c r="A29" s="73" t="s">
        <v>58</v>
      </c>
      <c r="B29" s="122" t="s">
        <v>59</v>
      </c>
      <c r="C29" s="69">
        <f t="shared" si="4"/>
        <v>770849.7</v>
      </c>
      <c r="D29" s="69">
        <v>770849.7</v>
      </c>
      <c r="E29" s="69"/>
      <c r="F29" s="92">
        <f t="shared" si="11"/>
        <v>850313000</v>
      </c>
      <c r="G29" s="92">
        <v>850313000</v>
      </c>
      <c r="H29" s="95"/>
      <c r="I29" s="107">
        <f t="shared" si="6"/>
        <v>815720509</v>
      </c>
      <c r="J29" s="98">
        <v>815720509</v>
      </c>
      <c r="K29" s="108"/>
      <c r="L29" s="107">
        <f t="shared" si="7"/>
        <v>912545838</v>
      </c>
      <c r="M29" s="98">
        <v>912545838</v>
      </c>
      <c r="N29" s="108"/>
      <c r="O29" s="107">
        <f t="shared" si="8"/>
        <v>963283387</v>
      </c>
      <c r="P29" s="98">
        <v>963283387</v>
      </c>
      <c r="Q29" s="108"/>
      <c r="R29" s="107">
        <f t="shared" si="9"/>
        <v>1002175954</v>
      </c>
      <c r="S29" s="98">
        <v>1002175954</v>
      </c>
      <c r="T29" s="108"/>
    </row>
    <row r="30" spans="1:20" ht="85.7" hidden="1" customHeight="1" x14ac:dyDescent="0.2">
      <c r="A30" s="73" t="s">
        <v>60</v>
      </c>
      <c r="B30" s="122" t="s">
        <v>61</v>
      </c>
      <c r="C30" s="69">
        <f t="shared" si="4"/>
        <v>-15947.5</v>
      </c>
      <c r="D30" s="69">
        <v>-15947.5</v>
      </c>
      <c r="E30" s="69"/>
      <c r="F30" s="92">
        <f t="shared" si="11"/>
        <v>-338000</v>
      </c>
      <c r="G30" s="92">
        <v>-338000</v>
      </c>
      <c r="H30" s="95"/>
      <c r="I30" s="107">
        <f t="shared" si="6"/>
        <v>0</v>
      </c>
      <c r="J30" s="98"/>
      <c r="K30" s="108"/>
      <c r="L30" s="107">
        <f t="shared" si="7"/>
        <v>0</v>
      </c>
      <c r="M30" s="98"/>
      <c r="N30" s="108"/>
      <c r="O30" s="107">
        <f t="shared" si="8"/>
        <v>0</v>
      </c>
      <c r="P30" s="98"/>
      <c r="Q30" s="108"/>
      <c r="R30" s="107">
        <f t="shared" si="9"/>
        <v>0</v>
      </c>
      <c r="S30" s="98"/>
      <c r="T30" s="108"/>
    </row>
    <row r="31" spans="1:20" ht="82.7" customHeight="1" x14ac:dyDescent="0.2">
      <c r="A31" s="73" t="s">
        <v>62</v>
      </c>
      <c r="B31" s="122" t="s">
        <v>63</v>
      </c>
      <c r="C31" s="69">
        <f t="shared" si="4"/>
        <v>255930.2</v>
      </c>
      <c r="D31" s="69">
        <v>255930.2</v>
      </c>
      <c r="E31" s="69"/>
      <c r="F31" s="92">
        <f t="shared" si="11"/>
        <v>261643000</v>
      </c>
      <c r="G31" s="92">
        <v>261643000</v>
      </c>
      <c r="H31" s="95"/>
      <c r="I31" s="107">
        <f t="shared" si="6"/>
        <v>270237126</v>
      </c>
      <c r="J31" s="98">
        <v>270237126</v>
      </c>
      <c r="K31" s="108"/>
      <c r="L31" s="107">
        <f t="shared" si="7"/>
        <v>300632435</v>
      </c>
      <c r="M31" s="98">
        <v>300632435</v>
      </c>
      <c r="N31" s="108"/>
      <c r="O31" s="107">
        <f t="shared" si="8"/>
        <v>317347598</v>
      </c>
      <c r="P31" s="98">
        <v>317347598</v>
      </c>
      <c r="Q31" s="108"/>
      <c r="R31" s="107">
        <f t="shared" si="9"/>
        <v>330160507</v>
      </c>
      <c r="S31" s="98">
        <v>330160507</v>
      </c>
      <c r="T31" s="108"/>
    </row>
    <row r="32" spans="1:20" ht="107.45" hidden="1" customHeight="1" x14ac:dyDescent="0.2">
      <c r="A32" s="73" t="s">
        <v>64</v>
      </c>
      <c r="B32" s="122" t="s">
        <v>65</v>
      </c>
      <c r="C32" s="69">
        <f t="shared" si="4"/>
        <v>-5841.3</v>
      </c>
      <c r="D32" s="69">
        <v>-5841.3</v>
      </c>
      <c r="E32" s="69"/>
      <c r="F32" s="92">
        <f t="shared" si="11"/>
        <v>1093000</v>
      </c>
      <c r="G32" s="92">
        <v>1093000</v>
      </c>
      <c r="H32" s="95"/>
      <c r="I32" s="107">
        <f t="shared" si="6"/>
        <v>0</v>
      </c>
      <c r="J32" s="98"/>
      <c r="K32" s="108"/>
      <c r="L32" s="107">
        <f t="shared" si="7"/>
        <v>0</v>
      </c>
      <c r="M32" s="98"/>
      <c r="N32" s="108"/>
      <c r="O32" s="107">
        <f t="shared" si="8"/>
        <v>0</v>
      </c>
      <c r="P32" s="98"/>
      <c r="Q32" s="108"/>
      <c r="R32" s="107">
        <f t="shared" si="9"/>
        <v>0</v>
      </c>
      <c r="S32" s="98"/>
      <c r="T32" s="108"/>
    </row>
    <row r="33" spans="1:20" ht="62.45" customHeight="1" x14ac:dyDescent="0.2">
      <c r="A33" s="73" t="s">
        <v>66</v>
      </c>
      <c r="B33" s="122" t="s">
        <v>67</v>
      </c>
      <c r="C33" s="69">
        <f t="shared" si="4"/>
        <v>82164.7</v>
      </c>
      <c r="D33" s="69">
        <v>82164.7</v>
      </c>
      <c r="E33" s="69"/>
      <c r="F33" s="92">
        <f t="shared" si="11"/>
        <v>81132000</v>
      </c>
      <c r="G33" s="92">
        <v>81132000</v>
      </c>
      <c r="H33" s="95"/>
      <c r="I33" s="107">
        <f t="shared" si="6"/>
        <v>88784219</v>
      </c>
      <c r="J33" s="98">
        <v>88784219</v>
      </c>
      <c r="K33" s="108"/>
      <c r="L33" s="107">
        <f t="shared" si="7"/>
        <v>96451562</v>
      </c>
      <c r="M33" s="98">
        <v>96451562</v>
      </c>
      <c r="N33" s="108"/>
      <c r="O33" s="107">
        <f t="shared" si="8"/>
        <v>101814269</v>
      </c>
      <c r="P33" s="98">
        <v>101814269</v>
      </c>
      <c r="Q33" s="108"/>
      <c r="R33" s="107">
        <f t="shared" si="9"/>
        <v>105925020</v>
      </c>
      <c r="S33" s="98">
        <v>105925020</v>
      </c>
      <c r="T33" s="108"/>
    </row>
    <row r="34" spans="1:20" ht="38.25" x14ac:dyDescent="0.2">
      <c r="A34" s="71" t="s">
        <v>68</v>
      </c>
      <c r="B34" s="117" t="s">
        <v>69</v>
      </c>
      <c r="C34" s="15">
        <f t="shared" si="4"/>
        <v>624645</v>
      </c>
      <c r="D34" s="15"/>
      <c r="E34" s="15">
        <v>624645</v>
      </c>
      <c r="F34" s="89">
        <f t="shared" si="11"/>
        <v>649143000</v>
      </c>
      <c r="G34" s="89"/>
      <c r="H34" s="104">
        <v>649143000</v>
      </c>
      <c r="I34" s="109">
        <f t="shared" si="6"/>
        <v>600513693.63999999</v>
      </c>
      <c r="J34" s="96"/>
      <c r="K34" s="110">
        <v>600513693.63999999</v>
      </c>
      <c r="L34" s="109">
        <f t="shared" si="7"/>
        <v>637563816</v>
      </c>
      <c r="M34" s="96"/>
      <c r="N34" s="110">
        <v>637563816</v>
      </c>
      <c r="O34" s="109">
        <f t="shared" si="8"/>
        <v>667529315</v>
      </c>
      <c r="P34" s="96"/>
      <c r="Q34" s="110">
        <v>667529315</v>
      </c>
      <c r="R34" s="109">
        <f t="shared" si="9"/>
        <v>696233075</v>
      </c>
      <c r="S34" s="96"/>
      <c r="T34" s="110">
        <v>696233075</v>
      </c>
    </row>
    <row r="35" spans="1:20" ht="63.75" hidden="1" x14ac:dyDescent="0.25">
      <c r="A35" s="71" t="s">
        <v>70</v>
      </c>
      <c r="B35" s="117" t="s">
        <v>71</v>
      </c>
      <c r="C35" s="15">
        <f t="shared" si="4"/>
        <v>3804.8</v>
      </c>
      <c r="D35" s="15"/>
      <c r="E35" s="15">
        <v>3804.8</v>
      </c>
      <c r="F35" s="89">
        <f t="shared" si="11"/>
        <v>0</v>
      </c>
      <c r="G35" s="89"/>
      <c r="H35" s="126"/>
      <c r="I35" s="109">
        <f t="shared" si="6"/>
        <v>0</v>
      </c>
      <c r="J35" s="96"/>
      <c r="K35" s="110"/>
      <c r="L35" s="109">
        <f t="shared" si="7"/>
        <v>0</v>
      </c>
      <c r="M35" s="96"/>
      <c r="N35" s="110"/>
      <c r="O35" s="109">
        <f t="shared" si="8"/>
        <v>0</v>
      </c>
      <c r="P35" s="96"/>
      <c r="Q35" s="110"/>
      <c r="R35" s="109">
        <f t="shared" si="9"/>
        <v>0</v>
      </c>
      <c r="S35" s="96"/>
      <c r="T35" s="110"/>
    </row>
    <row r="36" spans="1:20" ht="25.5" x14ac:dyDescent="0.2">
      <c r="A36" s="71" t="s">
        <v>72</v>
      </c>
      <c r="B36" s="117" t="s">
        <v>73</v>
      </c>
      <c r="C36" s="15">
        <f t="shared" si="4"/>
        <v>12080.1</v>
      </c>
      <c r="D36" s="15">
        <v>3624</v>
      </c>
      <c r="E36" s="15">
        <v>8456.1</v>
      </c>
      <c r="F36" s="89">
        <f>G36+H36</f>
        <v>20009000</v>
      </c>
      <c r="G36" s="89">
        <v>0</v>
      </c>
      <c r="H36" s="104">
        <v>20009000</v>
      </c>
      <c r="I36" s="109">
        <f t="shared" si="6"/>
        <v>14971906.380000001</v>
      </c>
      <c r="J36" s="96"/>
      <c r="K36" s="110">
        <v>14971906.380000001</v>
      </c>
      <c r="L36" s="109">
        <f t="shared" si="7"/>
        <v>13686843</v>
      </c>
      <c r="M36" s="96"/>
      <c r="N36" s="110">
        <v>13686843</v>
      </c>
      <c r="O36" s="109">
        <f t="shared" si="8"/>
        <v>14138445</v>
      </c>
      <c r="P36" s="96"/>
      <c r="Q36" s="110">
        <v>14138445</v>
      </c>
      <c r="R36" s="109">
        <f t="shared" si="9"/>
        <v>14803234</v>
      </c>
      <c r="S36" s="96"/>
      <c r="T36" s="110">
        <v>14803234</v>
      </c>
    </row>
    <row r="37" spans="1:20" ht="51" hidden="1" x14ac:dyDescent="0.2">
      <c r="A37" s="71" t="s">
        <v>74</v>
      </c>
      <c r="B37" s="117" t="s">
        <v>75</v>
      </c>
      <c r="C37" s="15">
        <f t="shared" si="4"/>
        <v>1765.5</v>
      </c>
      <c r="D37" s="15">
        <v>588.5</v>
      </c>
      <c r="E37" s="15">
        <v>1177</v>
      </c>
      <c r="F37" s="89">
        <f t="shared" si="11"/>
        <v>209000</v>
      </c>
      <c r="G37" s="89">
        <v>209000</v>
      </c>
      <c r="H37" s="104">
        <v>0</v>
      </c>
      <c r="I37" s="109">
        <f t="shared" si="6"/>
        <v>0</v>
      </c>
      <c r="J37" s="96"/>
      <c r="K37" s="110"/>
      <c r="L37" s="109">
        <f t="shared" si="7"/>
        <v>0</v>
      </c>
      <c r="M37" s="96"/>
      <c r="N37" s="110"/>
      <c r="O37" s="109">
        <f t="shared" si="8"/>
        <v>0</v>
      </c>
      <c r="P37" s="96"/>
      <c r="Q37" s="110"/>
      <c r="R37" s="109">
        <f t="shared" si="9"/>
        <v>0</v>
      </c>
      <c r="S37" s="96"/>
      <c r="T37" s="110"/>
    </row>
    <row r="38" spans="1:20" ht="38.25" x14ac:dyDescent="0.2">
      <c r="A38" s="71" t="s">
        <v>76</v>
      </c>
      <c r="B38" s="117" t="s">
        <v>77</v>
      </c>
      <c r="C38" s="15"/>
      <c r="D38" s="15"/>
      <c r="E38" s="15"/>
      <c r="F38" s="89"/>
      <c r="G38" s="89"/>
      <c r="H38" s="104"/>
      <c r="I38" s="109"/>
      <c r="J38" s="96"/>
      <c r="K38" s="110"/>
      <c r="L38" s="109">
        <f t="shared" si="7"/>
        <v>1914752</v>
      </c>
      <c r="M38" s="96"/>
      <c r="N38" s="110">
        <v>1914752</v>
      </c>
      <c r="O38" s="109">
        <f t="shared" si="8"/>
        <v>1914752</v>
      </c>
      <c r="P38" s="96"/>
      <c r="Q38" s="110">
        <v>1914752</v>
      </c>
      <c r="R38" s="109">
        <f t="shared" si="9"/>
        <v>1914752</v>
      </c>
      <c r="S38" s="96"/>
      <c r="T38" s="110">
        <v>1914752</v>
      </c>
    </row>
    <row r="39" spans="1:20" ht="29.25" customHeight="1" x14ac:dyDescent="0.2">
      <c r="A39" s="71" t="s">
        <v>78</v>
      </c>
      <c r="B39" s="117" t="s">
        <v>79</v>
      </c>
      <c r="C39" s="15">
        <f t="shared" si="4"/>
        <v>5024775.2</v>
      </c>
      <c r="D39" s="11">
        <f>D40+D41+D44+D47+D48</f>
        <v>3378025.9</v>
      </c>
      <c r="E39" s="11">
        <f>E40+E41+E44+E47+E48</f>
        <v>1646749.3</v>
      </c>
      <c r="F39" s="89">
        <f t="shared" ref="F39:F76" si="12">G39+H39</f>
        <v>4745256000</v>
      </c>
      <c r="G39" s="89">
        <f>G40+G41+G44+G47+G48</f>
        <v>3325727000</v>
      </c>
      <c r="H39" s="104">
        <f>H40+H41+H44+H47+H48</f>
        <v>1419529000</v>
      </c>
      <c r="I39" s="109">
        <f t="shared" si="6"/>
        <v>5193097135.1300001</v>
      </c>
      <c r="J39" s="96">
        <f>J40+J41+J44+J47+J48</f>
        <v>3632421935</v>
      </c>
      <c r="K39" s="110">
        <f>K40+K41+K44+K47+K48</f>
        <v>1560675200.1299999</v>
      </c>
      <c r="L39" s="109">
        <f t="shared" si="7"/>
        <v>5213077378</v>
      </c>
      <c r="M39" s="96">
        <f>M40+M41+M44+M47+M48</f>
        <v>3704481772</v>
      </c>
      <c r="N39" s="110">
        <f>N40+N41+N44+N47+N48</f>
        <v>1508595606</v>
      </c>
      <c r="O39" s="109">
        <f t="shared" si="8"/>
        <v>5244923538</v>
      </c>
      <c r="P39" s="96">
        <f>P40+P41+P44+P47+P48</f>
        <v>3736327932</v>
      </c>
      <c r="Q39" s="110">
        <f>Q40+Q41+Q44+Q47+Q48</f>
        <v>1508595606</v>
      </c>
      <c r="R39" s="109">
        <f t="shared" si="9"/>
        <v>5278353222</v>
      </c>
      <c r="S39" s="96">
        <f>S40+S41+S44+S47+S48</f>
        <v>3769757616</v>
      </c>
      <c r="T39" s="110">
        <f>T40+T41+T44+T47+T48</f>
        <v>1508595606</v>
      </c>
    </row>
    <row r="40" spans="1:20" ht="25.5" x14ac:dyDescent="0.2">
      <c r="A40" s="71" t="s">
        <v>80</v>
      </c>
      <c r="B40" s="117" t="s">
        <v>81</v>
      </c>
      <c r="C40" s="15">
        <f t="shared" si="4"/>
        <v>105386</v>
      </c>
      <c r="D40" s="15"/>
      <c r="E40" s="15">
        <v>105386</v>
      </c>
      <c r="F40" s="89">
        <f t="shared" si="12"/>
        <v>93245000</v>
      </c>
      <c r="G40" s="89"/>
      <c r="H40" s="104">
        <v>93245000</v>
      </c>
      <c r="I40" s="109">
        <f>J40+K40</f>
        <v>122638106.84</v>
      </c>
      <c r="J40" s="96"/>
      <c r="K40" s="110">
        <v>122638106.84</v>
      </c>
      <c r="L40" s="109">
        <f t="shared" si="7"/>
        <v>133897976</v>
      </c>
      <c r="M40" s="96"/>
      <c r="N40" s="110">
        <v>133897976</v>
      </c>
      <c r="O40" s="109">
        <f t="shared" si="8"/>
        <v>133897976</v>
      </c>
      <c r="P40" s="96"/>
      <c r="Q40" s="110">
        <v>133897976</v>
      </c>
      <c r="R40" s="109">
        <f t="shared" si="9"/>
        <v>133897976</v>
      </c>
      <c r="S40" s="96"/>
      <c r="T40" s="110">
        <v>133897976</v>
      </c>
    </row>
    <row r="41" spans="1:20" ht="25.5" x14ac:dyDescent="0.2">
      <c r="A41" s="71" t="s">
        <v>82</v>
      </c>
      <c r="B41" s="117" t="s">
        <v>83</v>
      </c>
      <c r="C41" s="15">
        <f t="shared" si="4"/>
        <v>2736487.1</v>
      </c>
      <c r="D41" s="11">
        <f>SUM(D42:D43)</f>
        <v>2736487.1</v>
      </c>
      <c r="E41" s="11">
        <f>SUM(E42:E43)</f>
        <v>0</v>
      </c>
      <c r="F41" s="89">
        <f t="shared" si="12"/>
        <v>2784691000</v>
      </c>
      <c r="G41" s="89">
        <f>SUM(G42:G43)</f>
        <v>2784691000</v>
      </c>
      <c r="H41" s="104">
        <f>SUM(H42:H43)</f>
        <v>0</v>
      </c>
      <c r="I41" s="109">
        <f t="shared" ref="I41:I109" si="13">J41+K41</f>
        <v>2883186478</v>
      </c>
      <c r="J41" s="96">
        <f>SUM(J42:J43)</f>
        <v>2883186478</v>
      </c>
      <c r="K41" s="110">
        <f>SUM(K42:K43)</f>
        <v>0</v>
      </c>
      <c r="L41" s="109">
        <f t="shared" si="7"/>
        <v>2938638291</v>
      </c>
      <c r="M41" s="96">
        <f>SUM(M42:M43)</f>
        <v>2938638291</v>
      </c>
      <c r="N41" s="110">
        <f>SUM(N42:N43)</f>
        <v>0</v>
      </c>
      <c r="O41" s="109">
        <f t="shared" si="8"/>
        <v>2939853408</v>
      </c>
      <c r="P41" s="96">
        <f>SUM(P42:P43)</f>
        <v>2939853408</v>
      </c>
      <c r="Q41" s="110">
        <f>SUM(Q42:Q43)</f>
        <v>0</v>
      </c>
      <c r="R41" s="109">
        <f t="shared" si="9"/>
        <v>2941289646</v>
      </c>
      <c r="S41" s="96">
        <f>SUM(S42:S43)</f>
        <v>2941289646</v>
      </c>
      <c r="T41" s="110">
        <f>SUM(T42:T43)</f>
        <v>0</v>
      </c>
    </row>
    <row r="42" spans="1:20" ht="38.25" x14ac:dyDescent="0.2">
      <c r="A42" s="72" t="s">
        <v>84</v>
      </c>
      <c r="B42" s="119" t="s">
        <v>85</v>
      </c>
      <c r="C42" s="69">
        <f t="shared" si="4"/>
        <v>2720617.7</v>
      </c>
      <c r="D42" s="69">
        <v>2720617.7</v>
      </c>
      <c r="E42" s="69"/>
      <c r="F42" s="92">
        <f t="shared" si="12"/>
        <v>2768198000</v>
      </c>
      <c r="G42" s="92">
        <v>2768198000</v>
      </c>
      <c r="H42" s="95"/>
      <c r="I42" s="107">
        <f t="shared" si="13"/>
        <v>2848440111</v>
      </c>
      <c r="J42" s="98">
        <v>2848440111</v>
      </c>
      <c r="K42" s="108"/>
      <c r="L42" s="107">
        <f t="shared" si="7"/>
        <v>2844504291</v>
      </c>
      <c r="M42" s="98">
        <v>2844504291</v>
      </c>
      <c r="N42" s="108"/>
      <c r="O42" s="107">
        <f t="shared" si="8"/>
        <v>2819935408</v>
      </c>
      <c r="P42" s="98">
        <v>2819935408</v>
      </c>
      <c r="Q42" s="108"/>
      <c r="R42" s="107">
        <f t="shared" si="9"/>
        <v>2795587646</v>
      </c>
      <c r="S42" s="98">
        <v>2795587646</v>
      </c>
      <c r="T42" s="108"/>
    </row>
    <row r="43" spans="1:20" ht="38.25" x14ac:dyDescent="0.2">
      <c r="A43" s="72" t="s">
        <v>86</v>
      </c>
      <c r="B43" s="119" t="s">
        <v>87</v>
      </c>
      <c r="C43" s="69">
        <f t="shared" si="4"/>
        <v>15869.4</v>
      </c>
      <c r="D43" s="69">
        <v>15869.4</v>
      </c>
      <c r="E43" s="69"/>
      <c r="F43" s="92">
        <f t="shared" si="12"/>
        <v>16493000</v>
      </c>
      <c r="G43" s="92">
        <v>16493000</v>
      </c>
      <c r="H43" s="95"/>
      <c r="I43" s="107">
        <f t="shared" si="13"/>
        <v>34746367</v>
      </c>
      <c r="J43" s="98">
        <v>34746367</v>
      </c>
      <c r="K43" s="108"/>
      <c r="L43" s="107">
        <f t="shared" si="7"/>
        <v>94134000</v>
      </c>
      <c r="M43" s="98">
        <v>94134000</v>
      </c>
      <c r="N43" s="108"/>
      <c r="O43" s="107">
        <f t="shared" si="8"/>
        <v>119918000</v>
      </c>
      <c r="P43" s="98">
        <v>119918000</v>
      </c>
      <c r="Q43" s="108"/>
      <c r="R43" s="107">
        <f t="shared" si="9"/>
        <v>145702000</v>
      </c>
      <c r="S43" s="98">
        <v>145702000</v>
      </c>
      <c r="T43" s="108"/>
    </row>
    <row r="44" spans="1:20" ht="24.4" customHeight="1" x14ac:dyDescent="0.2">
      <c r="A44" s="71" t="s">
        <v>88</v>
      </c>
      <c r="B44" s="117" t="s">
        <v>89</v>
      </c>
      <c r="C44" s="15">
        <f t="shared" si="4"/>
        <v>638678.39999999991</v>
      </c>
      <c r="D44" s="11">
        <f>SUM(D45:D46)</f>
        <v>638678.39999999991</v>
      </c>
      <c r="E44" s="11">
        <f>SUM(E45:E46)</f>
        <v>0</v>
      </c>
      <c r="F44" s="89">
        <f t="shared" si="12"/>
        <v>539104000</v>
      </c>
      <c r="G44" s="89">
        <f>SUM(G45:G46)</f>
        <v>539104000</v>
      </c>
      <c r="H44" s="104">
        <f>SUM(H45:H46)</f>
        <v>0</v>
      </c>
      <c r="I44" s="109">
        <f t="shared" si="13"/>
        <v>744615457</v>
      </c>
      <c r="J44" s="96">
        <f>SUM(J45:J46)</f>
        <v>744615457</v>
      </c>
      <c r="K44" s="110">
        <f>SUM(K45:K46)</f>
        <v>0</v>
      </c>
      <c r="L44" s="109">
        <f t="shared" si="7"/>
        <v>761307481</v>
      </c>
      <c r="M44" s="96">
        <f>SUM(M45:M46)</f>
        <v>761307481</v>
      </c>
      <c r="N44" s="110">
        <f>SUM(N45:N46)</f>
        <v>0</v>
      </c>
      <c r="O44" s="109">
        <f t="shared" si="8"/>
        <v>791938524</v>
      </c>
      <c r="P44" s="96">
        <f>SUM(P45:P46)</f>
        <v>791938524</v>
      </c>
      <c r="Q44" s="110">
        <f>SUM(Q45:Q46)</f>
        <v>0</v>
      </c>
      <c r="R44" s="109">
        <f t="shared" si="9"/>
        <v>823931970</v>
      </c>
      <c r="S44" s="96">
        <f>SUM(S45:S46)</f>
        <v>823931970</v>
      </c>
      <c r="T44" s="110">
        <f>SUM(T45:T46)</f>
        <v>0</v>
      </c>
    </row>
    <row r="45" spans="1:20" ht="30.2" customHeight="1" x14ac:dyDescent="0.2">
      <c r="A45" s="72" t="s">
        <v>90</v>
      </c>
      <c r="B45" s="119" t="s">
        <v>91</v>
      </c>
      <c r="C45" s="69">
        <f t="shared" si="4"/>
        <v>140565.79999999999</v>
      </c>
      <c r="D45" s="69">
        <v>140565.79999999999</v>
      </c>
      <c r="E45" s="69"/>
      <c r="F45" s="92">
        <f t="shared" si="12"/>
        <v>145825000</v>
      </c>
      <c r="G45" s="92">
        <v>145825000</v>
      </c>
      <c r="H45" s="95"/>
      <c r="I45" s="107">
        <f t="shared" si="13"/>
        <v>166840237</v>
      </c>
      <c r="J45" s="98">
        <v>166840237</v>
      </c>
      <c r="K45" s="108"/>
      <c r="L45" s="107">
        <f t="shared" si="7"/>
        <v>160950268</v>
      </c>
      <c r="M45" s="98">
        <v>160950268</v>
      </c>
      <c r="N45" s="108"/>
      <c r="O45" s="107">
        <f t="shared" si="8"/>
        <v>163364522</v>
      </c>
      <c r="P45" s="98">
        <v>163364522</v>
      </c>
      <c r="Q45" s="108"/>
      <c r="R45" s="107">
        <f t="shared" si="9"/>
        <v>165814990</v>
      </c>
      <c r="S45" s="98">
        <v>165814990</v>
      </c>
      <c r="T45" s="108"/>
    </row>
    <row r="46" spans="1:20" ht="25.5" x14ac:dyDescent="0.2">
      <c r="A46" s="72" t="s">
        <v>92</v>
      </c>
      <c r="B46" s="119" t="s">
        <v>93</v>
      </c>
      <c r="C46" s="69">
        <f t="shared" si="4"/>
        <v>498112.6</v>
      </c>
      <c r="D46" s="69">
        <v>498112.6</v>
      </c>
      <c r="E46" s="69"/>
      <c r="F46" s="92">
        <f t="shared" si="12"/>
        <v>393279000</v>
      </c>
      <c r="G46" s="92">
        <v>393279000</v>
      </c>
      <c r="H46" s="95"/>
      <c r="I46" s="107">
        <f t="shared" si="13"/>
        <v>577775220</v>
      </c>
      <c r="J46" s="98">
        <v>577775220</v>
      </c>
      <c r="K46" s="108"/>
      <c r="L46" s="107">
        <f t="shared" si="7"/>
        <v>600357213</v>
      </c>
      <c r="M46" s="98">
        <v>600357213</v>
      </c>
      <c r="N46" s="108"/>
      <c r="O46" s="107">
        <f t="shared" si="8"/>
        <v>628574002</v>
      </c>
      <c r="P46" s="98">
        <v>628574002</v>
      </c>
      <c r="Q46" s="108"/>
      <c r="R46" s="107">
        <f t="shared" si="9"/>
        <v>658116980</v>
      </c>
      <c r="S46" s="98">
        <v>658116980</v>
      </c>
      <c r="T46" s="108"/>
    </row>
    <row r="47" spans="1:20" ht="34.5" customHeight="1" x14ac:dyDescent="0.2">
      <c r="A47" s="71" t="s">
        <v>94</v>
      </c>
      <c r="B47" s="117" t="s">
        <v>95</v>
      </c>
      <c r="C47" s="15">
        <f t="shared" si="4"/>
        <v>2860.4</v>
      </c>
      <c r="D47" s="15">
        <v>2860.4</v>
      </c>
      <c r="E47" s="15"/>
      <c r="F47" s="89">
        <f t="shared" si="12"/>
        <v>1932000</v>
      </c>
      <c r="G47" s="89">
        <v>1932000</v>
      </c>
      <c r="H47" s="104"/>
      <c r="I47" s="109">
        <f t="shared" si="13"/>
        <v>4620000</v>
      </c>
      <c r="J47" s="96">
        <v>4620000</v>
      </c>
      <c r="K47" s="110"/>
      <c r="L47" s="109">
        <f t="shared" si="7"/>
        <v>4536000</v>
      </c>
      <c r="M47" s="96">
        <v>4536000</v>
      </c>
      <c r="N47" s="110"/>
      <c r="O47" s="109">
        <f t="shared" si="8"/>
        <v>4536000</v>
      </c>
      <c r="P47" s="96">
        <v>4536000</v>
      </c>
      <c r="Q47" s="110"/>
      <c r="R47" s="109">
        <f t="shared" si="9"/>
        <v>4536000</v>
      </c>
      <c r="S47" s="96">
        <v>4536000</v>
      </c>
      <c r="T47" s="110"/>
    </row>
    <row r="48" spans="1:20" ht="32.25" customHeight="1" x14ac:dyDescent="0.2">
      <c r="A48" s="71" t="s">
        <v>96</v>
      </c>
      <c r="B48" s="117" t="s">
        <v>97</v>
      </c>
      <c r="C48" s="15">
        <f t="shared" si="4"/>
        <v>1541363.3</v>
      </c>
      <c r="D48" s="15"/>
      <c r="E48" s="15">
        <v>1541363.3</v>
      </c>
      <c r="F48" s="89">
        <f t="shared" si="12"/>
        <v>1326284000</v>
      </c>
      <c r="G48" s="89"/>
      <c r="H48" s="104">
        <v>1326284000</v>
      </c>
      <c r="I48" s="109">
        <f t="shared" si="13"/>
        <v>1438037093.29</v>
      </c>
      <c r="J48" s="96"/>
      <c r="K48" s="110">
        <v>1438037093.29</v>
      </c>
      <c r="L48" s="109">
        <f t="shared" si="7"/>
        <v>1374697630</v>
      </c>
      <c r="M48" s="96"/>
      <c r="N48" s="110">
        <v>1374697630</v>
      </c>
      <c r="O48" s="109">
        <f t="shared" si="8"/>
        <v>1374697630</v>
      </c>
      <c r="P48" s="96"/>
      <c r="Q48" s="110">
        <v>1374697630</v>
      </c>
      <c r="R48" s="109">
        <f t="shared" si="9"/>
        <v>1374697630</v>
      </c>
      <c r="S48" s="96"/>
      <c r="T48" s="110">
        <v>1374697630</v>
      </c>
    </row>
    <row r="49" spans="1:20" ht="51" x14ac:dyDescent="0.2">
      <c r="A49" s="71" t="s">
        <v>98</v>
      </c>
      <c r="B49" s="117" t="s">
        <v>99</v>
      </c>
      <c r="C49" s="15">
        <f t="shared" si="4"/>
        <v>232337.6</v>
      </c>
      <c r="D49" s="11">
        <f>D50+D53</f>
        <v>232337.6</v>
      </c>
      <c r="E49" s="11">
        <f>E50+E53</f>
        <v>0</v>
      </c>
      <c r="F49" s="89">
        <f t="shared" si="12"/>
        <v>278430000</v>
      </c>
      <c r="G49" s="89">
        <f>G50+G53</f>
        <v>278430000</v>
      </c>
      <c r="H49" s="104">
        <f>H50+H53</f>
        <v>0</v>
      </c>
      <c r="I49" s="109">
        <f t="shared" si="13"/>
        <v>302390523</v>
      </c>
      <c r="J49" s="96">
        <f>J50+J53</f>
        <v>302390523</v>
      </c>
      <c r="K49" s="110">
        <f>K50+K53</f>
        <v>0</v>
      </c>
      <c r="L49" s="109">
        <f t="shared" si="7"/>
        <v>330458495</v>
      </c>
      <c r="M49" s="96">
        <f>M50+M53</f>
        <v>330458495</v>
      </c>
      <c r="N49" s="110">
        <f>N50+N53</f>
        <v>0</v>
      </c>
      <c r="O49" s="109">
        <f t="shared" si="8"/>
        <v>330364063</v>
      </c>
      <c r="P49" s="96">
        <f>P50+P53</f>
        <v>330364063</v>
      </c>
      <c r="Q49" s="110">
        <f>Q50+Q53</f>
        <v>0</v>
      </c>
      <c r="R49" s="109">
        <f t="shared" si="9"/>
        <v>329928774</v>
      </c>
      <c r="S49" s="96">
        <f>S50+S53</f>
        <v>329928774</v>
      </c>
      <c r="T49" s="110">
        <f>T50+T53</f>
        <v>0</v>
      </c>
    </row>
    <row r="50" spans="1:20" ht="25.5" x14ac:dyDescent="0.2">
      <c r="A50" s="71" t="s">
        <v>100</v>
      </c>
      <c r="B50" s="117" t="s">
        <v>101</v>
      </c>
      <c r="C50" s="15">
        <f t="shared" si="4"/>
        <v>231671.4</v>
      </c>
      <c r="D50" s="11">
        <f>SUM(D51:D52)</f>
        <v>231671.4</v>
      </c>
      <c r="E50" s="11"/>
      <c r="F50" s="89">
        <f t="shared" si="12"/>
        <v>277904000</v>
      </c>
      <c r="G50" s="89">
        <f>SUM(G51:G52)</f>
        <v>277904000</v>
      </c>
      <c r="H50" s="104"/>
      <c r="I50" s="109">
        <f t="shared" si="13"/>
        <v>301796523</v>
      </c>
      <c r="J50" s="96">
        <f>SUM(J51:J52)</f>
        <v>301796523</v>
      </c>
      <c r="K50" s="110"/>
      <c r="L50" s="109">
        <f t="shared" si="7"/>
        <v>330178175</v>
      </c>
      <c r="M50" s="96">
        <f>SUM(M51:M52)</f>
        <v>330178175</v>
      </c>
      <c r="N50" s="110"/>
      <c r="O50" s="109">
        <f t="shared" si="8"/>
        <v>330083743</v>
      </c>
      <c r="P50" s="96">
        <f>SUM(P51:P52)</f>
        <v>330083743</v>
      </c>
      <c r="Q50" s="110"/>
      <c r="R50" s="109">
        <f t="shared" si="9"/>
        <v>329648454</v>
      </c>
      <c r="S50" s="96">
        <f>SUM(S51:S52)</f>
        <v>329648454</v>
      </c>
      <c r="T50" s="110"/>
    </row>
    <row r="51" spans="1:20" ht="38.25" x14ac:dyDescent="0.2">
      <c r="A51" s="72" t="s">
        <v>102</v>
      </c>
      <c r="B51" s="119" t="s">
        <v>103</v>
      </c>
      <c r="C51" s="69">
        <f t="shared" si="4"/>
        <v>16880.099999999999</v>
      </c>
      <c r="D51" s="69">
        <v>16880.099999999999</v>
      </c>
      <c r="E51" s="69"/>
      <c r="F51" s="92">
        <f t="shared" si="12"/>
        <v>16191000</v>
      </c>
      <c r="G51" s="92">
        <v>16191000</v>
      </c>
      <c r="H51" s="95"/>
      <c r="I51" s="107">
        <f t="shared" si="13"/>
        <v>23805540</v>
      </c>
      <c r="J51" s="98">
        <v>23805540</v>
      </c>
      <c r="K51" s="108"/>
      <c r="L51" s="107">
        <f t="shared" si="7"/>
        <v>23590270</v>
      </c>
      <c r="M51" s="98">
        <v>23590270</v>
      </c>
      <c r="N51" s="108"/>
      <c r="O51" s="107">
        <f t="shared" si="8"/>
        <v>24686750</v>
      </c>
      <c r="P51" s="98">
        <v>24686750</v>
      </c>
      <c r="Q51" s="108"/>
      <c r="R51" s="107">
        <f t="shared" si="9"/>
        <v>24437985</v>
      </c>
      <c r="S51" s="98">
        <v>24437985</v>
      </c>
      <c r="T51" s="108"/>
    </row>
    <row r="52" spans="1:20" ht="51" x14ac:dyDescent="0.2">
      <c r="A52" s="72" t="s">
        <v>104</v>
      </c>
      <c r="B52" s="119" t="s">
        <v>105</v>
      </c>
      <c r="C52" s="69">
        <f t="shared" si="4"/>
        <v>214791.3</v>
      </c>
      <c r="D52" s="69">
        <v>214791.3</v>
      </c>
      <c r="E52" s="69"/>
      <c r="F52" s="92">
        <f t="shared" si="12"/>
        <v>261713000</v>
      </c>
      <c r="G52" s="92">
        <v>261713000</v>
      </c>
      <c r="H52" s="95"/>
      <c r="I52" s="107">
        <f t="shared" si="13"/>
        <v>277990983</v>
      </c>
      <c r="J52" s="98">
        <v>277990983</v>
      </c>
      <c r="K52" s="108"/>
      <c r="L52" s="107">
        <f t="shared" si="7"/>
        <v>306587905</v>
      </c>
      <c r="M52" s="98">
        <v>306587905</v>
      </c>
      <c r="N52" s="108"/>
      <c r="O52" s="107">
        <f t="shared" si="8"/>
        <v>305396993</v>
      </c>
      <c r="P52" s="98">
        <v>305396993</v>
      </c>
      <c r="Q52" s="108"/>
      <c r="R52" s="107">
        <f t="shared" si="9"/>
        <v>305210469</v>
      </c>
      <c r="S52" s="98">
        <v>305210469</v>
      </c>
      <c r="T52" s="108"/>
    </row>
    <row r="53" spans="1:20" ht="25.5" x14ac:dyDescent="0.2">
      <c r="A53" s="71" t="s">
        <v>106</v>
      </c>
      <c r="B53" s="117" t="s">
        <v>107</v>
      </c>
      <c r="C53" s="15">
        <f t="shared" si="4"/>
        <v>666.2</v>
      </c>
      <c r="D53" s="15">
        <v>666.2</v>
      </c>
      <c r="E53" s="15"/>
      <c r="F53" s="89">
        <f t="shared" si="12"/>
        <v>526000</v>
      </c>
      <c r="G53" s="89">
        <v>526000</v>
      </c>
      <c r="H53" s="104"/>
      <c r="I53" s="109">
        <f t="shared" si="13"/>
        <v>594000</v>
      </c>
      <c r="J53" s="96">
        <v>594000</v>
      </c>
      <c r="K53" s="110"/>
      <c r="L53" s="109">
        <f t="shared" si="7"/>
        <v>280320</v>
      </c>
      <c r="M53" s="96">
        <v>280320</v>
      </c>
      <c r="N53" s="110"/>
      <c r="O53" s="109">
        <f t="shared" si="8"/>
        <v>280320</v>
      </c>
      <c r="P53" s="96">
        <v>280320</v>
      </c>
      <c r="Q53" s="110"/>
      <c r="R53" s="109">
        <f t="shared" si="9"/>
        <v>280320</v>
      </c>
      <c r="S53" s="96">
        <v>280320</v>
      </c>
      <c r="T53" s="110"/>
    </row>
    <row r="54" spans="1:20" ht="24.4" customHeight="1" x14ac:dyDescent="0.2">
      <c r="A54" s="71" t="s">
        <v>108</v>
      </c>
      <c r="B54" s="117" t="s">
        <v>109</v>
      </c>
      <c r="C54" s="15">
        <f>D54+E54</f>
        <v>95810.5</v>
      </c>
      <c r="D54" s="11">
        <f>SUM(D55:D66)</f>
        <v>33091.199999999997</v>
      </c>
      <c r="E54" s="11">
        <f>SUM(E55:E66)</f>
        <v>62719.3</v>
      </c>
      <c r="F54" s="89">
        <f>G54+H54</f>
        <v>95496000</v>
      </c>
      <c r="G54" s="90">
        <f>SUM(G55:G68)</f>
        <v>32255000</v>
      </c>
      <c r="H54" s="94">
        <f>SUM(H55:H68)</f>
        <v>63241000</v>
      </c>
      <c r="I54" s="109">
        <f t="shared" si="13"/>
        <v>93375129.090000004</v>
      </c>
      <c r="J54" s="96">
        <f>SUM(J55:J70)</f>
        <v>30981600</v>
      </c>
      <c r="K54" s="110">
        <f>SUM(K55:K70)</f>
        <v>62393529.090000004</v>
      </c>
      <c r="L54" s="109">
        <f t="shared" si="7"/>
        <v>138380868</v>
      </c>
      <c r="M54" s="96">
        <f>SUM(M55:M70)</f>
        <v>29046300</v>
      </c>
      <c r="N54" s="110">
        <f>SUM(N55:N70)</f>
        <v>109334568</v>
      </c>
      <c r="O54" s="109">
        <f t="shared" si="8"/>
        <v>140678868</v>
      </c>
      <c r="P54" s="96">
        <f>SUM(P55:P70)</f>
        <v>31344300</v>
      </c>
      <c r="Q54" s="110">
        <f>SUM(Q55:Q70)</f>
        <v>109334568</v>
      </c>
      <c r="R54" s="109">
        <f t="shared" si="9"/>
        <v>141279868</v>
      </c>
      <c r="S54" s="96">
        <f>SUM(S55:S70)</f>
        <v>31945300</v>
      </c>
      <c r="T54" s="110">
        <f>SUM(T55:T70)</f>
        <v>109334568</v>
      </c>
    </row>
    <row r="55" spans="1:20" ht="78.400000000000006" customHeight="1" x14ac:dyDescent="0.2">
      <c r="A55" s="71" t="s">
        <v>110</v>
      </c>
      <c r="B55" s="119" t="s">
        <v>111</v>
      </c>
      <c r="C55" s="69">
        <f t="shared" ref="C55:C110" si="14">D55+E55</f>
        <v>59289.9</v>
      </c>
      <c r="D55" s="69"/>
      <c r="E55" s="69">
        <v>59289.9</v>
      </c>
      <c r="F55" s="92">
        <f t="shared" si="12"/>
        <v>62016000</v>
      </c>
      <c r="G55" s="92"/>
      <c r="H55" s="95">
        <v>62016000</v>
      </c>
      <c r="I55" s="107">
        <f t="shared" si="13"/>
        <v>61545480.090000004</v>
      </c>
      <c r="J55" s="98"/>
      <c r="K55" s="108">
        <v>61545480.090000004</v>
      </c>
      <c r="L55" s="107">
        <f t="shared" si="7"/>
        <v>108036311</v>
      </c>
      <c r="M55" s="98"/>
      <c r="N55" s="108">
        <v>108036311</v>
      </c>
      <c r="O55" s="107">
        <f t="shared" si="8"/>
        <v>108036311</v>
      </c>
      <c r="P55" s="98"/>
      <c r="Q55" s="108">
        <v>108036311</v>
      </c>
      <c r="R55" s="107">
        <f t="shared" si="9"/>
        <v>108036311</v>
      </c>
      <c r="S55" s="98"/>
      <c r="T55" s="108">
        <v>108036311</v>
      </c>
    </row>
    <row r="56" spans="1:20" ht="85.7" customHeight="1" x14ac:dyDescent="0.2">
      <c r="A56" s="71" t="s">
        <v>112</v>
      </c>
      <c r="B56" s="119" t="s">
        <v>113</v>
      </c>
      <c r="C56" s="69">
        <f t="shared" si="14"/>
        <v>2128</v>
      </c>
      <c r="D56" s="69"/>
      <c r="E56" s="69">
        <v>2128</v>
      </c>
      <c r="F56" s="92">
        <f t="shared" si="12"/>
        <v>0</v>
      </c>
      <c r="G56" s="92"/>
      <c r="H56" s="95">
        <v>0</v>
      </c>
      <c r="I56" s="107">
        <f t="shared" si="13"/>
        <v>0</v>
      </c>
      <c r="J56" s="98"/>
      <c r="K56" s="108"/>
      <c r="L56" s="107">
        <f t="shared" si="7"/>
        <v>0</v>
      </c>
      <c r="M56" s="98"/>
      <c r="N56" s="108"/>
      <c r="O56" s="107">
        <f t="shared" si="8"/>
        <v>0</v>
      </c>
      <c r="P56" s="98"/>
      <c r="Q56" s="108"/>
      <c r="R56" s="107">
        <f t="shared" si="9"/>
        <v>0</v>
      </c>
      <c r="S56" s="98"/>
      <c r="T56" s="108"/>
    </row>
    <row r="57" spans="1:20" ht="139.69999999999999" customHeight="1" x14ac:dyDescent="0.2">
      <c r="A57" s="70" t="s">
        <v>114</v>
      </c>
      <c r="B57" s="119" t="s">
        <v>115</v>
      </c>
      <c r="C57" s="69">
        <f t="shared" si="14"/>
        <v>17530.2</v>
      </c>
      <c r="D57" s="69">
        <v>17530.2</v>
      </c>
      <c r="E57" s="69"/>
      <c r="F57" s="92">
        <f t="shared" si="12"/>
        <v>15497000</v>
      </c>
      <c r="G57" s="92">
        <v>15497000</v>
      </c>
      <c r="H57" s="95"/>
      <c r="I57" s="107">
        <f t="shared" si="13"/>
        <v>16243000</v>
      </c>
      <c r="J57" s="98">
        <v>16243000</v>
      </c>
      <c r="K57" s="108"/>
      <c r="L57" s="107">
        <f t="shared" si="7"/>
        <v>14145000</v>
      </c>
      <c r="M57" s="98">
        <v>14145000</v>
      </c>
      <c r="N57" s="108"/>
      <c r="O57" s="107">
        <f t="shared" si="8"/>
        <v>16295000</v>
      </c>
      <c r="P57" s="98">
        <v>16295000</v>
      </c>
      <c r="Q57" s="108"/>
      <c r="R57" s="107">
        <f t="shared" si="9"/>
        <v>16751000</v>
      </c>
      <c r="S57" s="98">
        <v>16751000</v>
      </c>
      <c r="T57" s="108"/>
    </row>
    <row r="58" spans="1:20" ht="123.4" customHeight="1" x14ac:dyDescent="0.2">
      <c r="A58" s="70" t="s">
        <v>116</v>
      </c>
      <c r="B58" s="119" t="s">
        <v>117</v>
      </c>
      <c r="C58" s="69">
        <f t="shared" si="14"/>
        <v>344</v>
      </c>
      <c r="D58" s="69">
        <v>344</v>
      </c>
      <c r="E58" s="69"/>
      <c r="F58" s="92">
        <f t="shared" si="12"/>
        <v>216000</v>
      </c>
      <c r="G58" s="92">
        <v>216000</v>
      </c>
      <c r="H58" s="95"/>
      <c r="I58" s="107">
        <f t="shared" si="13"/>
        <v>216800</v>
      </c>
      <c r="J58" s="98">
        <v>216800</v>
      </c>
      <c r="K58" s="108"/>
      <c r="L58" s="107">
        <f t="shared" si="7"/>
        <v>155000</v>
      </c>
      <c r="M58" s="98">
        <v>155000</v>
      </c>
      <c r="N58" s="108"/>
      <c r="O58" s="107">
        <f t="shared" si="8"/>
        <v>155000</v>
      </c>
      <c r="P58" s="98">
        <v>155000</v>
      </c>
      <c r="Q58" s="108"/>
      <c r="R58" s="107">
        <f t="shared" si="9"/>
        <v>155000</v>
      </c>
      <c r="S58" s="98">
        <v>155000</v>
      </c>
      <c r="T58" s="108"/>
    </row>
    <row r="59" spans="1:20" ht="63.75" x14ac:dyDescent="0.2">
      <c r="A59" s="70" t="s">
        <v>118</v>
      </c>
      <c r="B59" s="119" t="s">
        <v>119</v>
      </c>
      <c r="C59" s="69">
        <f t="shared" si="14"/>
        <v>46</v>
      </c>
      <c r="D59" s="69">
        <v>46</v>
      </c>
      <c r="E59" s="69"/>
      <c r="F59" s="92">
        <f t="shared" si="12"/>
        <v>60000</v>
      </c>
      <c r="G59" s="92">
        <v>60000</v>
      </c>
      <c r="H59" s="95"/>
      <c r="I59" s="107">
        <f t="shared" si="13"/>
        <v>60000</v>
      </c>
      <c r="J59" s="98">
        <v>60000</v>
      </c>
      <c r="K59" s="108"/>
      <c r="L59" s="107">
        <f t="shared" si="7"/>
        <v>32000</v>
      </c>
      <c r="M59" s="98">
        <v>32000</v>
      </c>
      <c r="N59" s="108"/>
      <c r="O59" s="107">
        <f t="shared" si="8"/>
        <v>32000</v>
      </c>
      <c r="P59" s="98">
        <v>32000</v>
      </c>
      <c r="Q59" s="108"/>
      <c r="R59" s="107">
        <f t="shared" si="9"/>
        <v>32000</v>
      </c>
      <c r="S59" s="98">
        <v>32000</v>
      </c>
      <c r="T59" s="108"/>
    </row>
    <row r="60" spans="1:20" ht="157.69999999999999" customHeight="1" x14ac:dyDescent="0.2">
      <c r="A60" s="70" t="s">
        <v>120</v>
      </c>
      <c r="B60" s="119" t="s">
        <v>121</v>
      </c>
      <c r="C60" s="69">
        <f t="shared" si="14"/>
        <v>192.8</v>
      </c>
      <c r="D60" s="69">
        <v>192.8</v>
      </c>
      <c r="E60" s="69"/>
      <c r="F60" s="92">
        <f t="shared" si="12"/>
        <v>95000</v>
      </c>
      <c r="G60" s="92">
        <v>95000</v>
      </c>
      <c r="H60" s="95"/>
      <c r="I60" s="107">
        <f t="shared" si="13"/>
        <v>95000</v>
      </c>
      <c r="J60" s="98">
        <v>95000</v>
      </c>
      <c r="K60" s="108"/>
      <c r="L60" s="107">
        <f t="shared" si="7"/>
        <v>95000</v>
      </c>
      <c r="M60" s="98">
        <v>95000</v>
      </c>
      <c r="N60" s="108"/>
      <c r="O60" s="107">
        <f t="shared" si="8"/>
        <v>95000</v>
      </c>
      <c r="P60" s="98">
        <v>95000</v>
      </c>
      <c r="Q60" s="108"/>
      <c r="R60" s="107">
        <f t="shared" si="9"/>
        <v>95000</v>
      </c>
      <c r="S60" s="98">
        <v>95000</v>
      </c>
      <c r="T60" s="108"/>
    </row>
    <row r="61" spans="1:20" ht="327.95" customHeight="1" x14ac:dyDescent="0.2">
      <c r="A61" s="81" t="s">
        <v>122</v>
      </c>
      <c r="B61" s="119" t="s">
        <v>123</v>
      </c>
      <c r="C61" s="69">
        <f t="shared" si="14"/>
        <v>11756.1</v>
      </c>
      <c r="D61" s="69">
        <v>11756.1</v>
      </c>
      <c r="E61" s="69"/>
      <c r="F61" s="92">
        <f t="shared" si="12"/>
        <v>11250000</v>
      </c>
      <c r="G61" s="92">
        <v>11250000</v>
      </c>
      <c r="H61" s="95"/>
      <c r="I61" s="107">
        <f t="shared" si="13"/>
        <v>11190000</v>
      </c>
      <c r="J61" s="98">
        <v>11190000</v>
      </c>
      <c r="K61" s="108"/>
      <c r="L61" s="107">
        <f t="shared" si="7"/>
        <v>11335000</v>
      </c>
      <c r="M61" s="98">
        <v>11335000</v>
      </c>
      <c r="N61" s="108"/>
      <c r="O61" s="107">
        <f t="shared" si="8"/>
        <v>11480000</v>
      </c>
      <c r="P61" s="98">
        <v>11480000</v>
      </c>
      <c r="Q61" s="108"/>
      <c r="R61" s="107">
        <f t="shared" si="9"/>
        <v>11625000</v>
      </c>
      <c r="S61" s="98">
        <v>11625000</v>
      </c>
      <c r="T61" s="108"/>
    </row>
    <row r="62" spans="1:20" ht="45" customHeight="1" x14ac:dyDescent="0.2">
      <c r="A62" s="70" t="s">
        <v>124</v>
      </c>
      <c r="B62" s="119" t="s">
        <v>125</v>
      </c>
      <c r="C62" s="69">
        <f t="shared" si="14"/>
        <v>1271.4000000000001</v>
      </c>
      <c r="D62" s="69"/>
      <c r="E62" s="69">
        <v>1271.4000000000001</v>
      </c>
      <c r="F62" s="92">
        <f t="shared" si="12"/>
        <v>1225000</v>
      </c>
      <c r="G62" s="92"/>
      <c r="H62" s="95">
        <v>1225000</v>
      </c>
      <c r="I62" s="107">
        <f t="shared" si="13"/>
        <v>848049</v>
      </c>
      <c r="J62" s="98"/>
      <c r="K62" s="108">
        <v>848049</v>
      </c>
      <c r="L62" s="107">
        <f t="shared" si="7"/>
        <v>1298257</v>
      </c>
      <c r="M62" s="98"/>
      <c r="N62" s="108">
        <v>1298257</v>
      </c>
      <c r="O62" s="107">
        <f t="shared" si="8"/>
        <v>1298257</v>
      </c>
      <c r="P62" s="98"/>
      <c r="Q62" s="108">
        <v>1298257</v>
      </c>
      <c r="R62" s="107">
        <f t="shared" si="9"/>
        <v>1298257</v>
      </c>
      <c r="S62" s="98"/>
      <c r="T62" s="108">
        <v>1298257</v>
      </c>
    </row>
    <row r="63" spans="1:20" ht="213.4" customHeight="1" x14ac:dyDescent="0.2">
      <c r="A63" s="81" t="s">
        <v>126</v>
      </c>
      <c r="B63" s="123" t="s">
        <v>127</v>
      </c>
      <c r="C63" s="69">
        <f t="shared" si="14"/>
        <v>0</v>
      </c>
      <c r="D63" s="69">
        <v>0</v>
      </c>
      <c r="E63" s="69"/>
      <c r="F63" s="92">
        <f t="shared" si="12"/>
        <v>1000</v>
      </c>
      <c r="G63" s="92">
        <v>1000</v>
      </c>
      <c r="H63" s="95"/>
      <c r="I63" s="107">
        <f t="shared" si="13"/>
        <v>1000</v>
      </c>
      <c r="J63" s="98">
        <v>1000</v>
      </c>
      <c r="K63" s="108"/>
      <c r="L63" s="107">
        <f t="shared" si="7"/>
        <v>0</v>
      </c>
      <c r="M63" s="98">
        <v>0</v>
      </c>
      <c r="N63" s="108"/>
      <c r="O63" s="107">
        <f t="shared" si="8"/>
        <v>0</v>
      </c>
      <c r="P63" s="98"/>
      <c r="Q63" s="108"/>
      <c r="R63" s="107">
        <f t="shared" si="9"/>
        <v>0</v>
      </c>
      <c r="S63" s="98"/>
      <c r="T63" s="108"/>
    </row>
    <row r="64" spans="1:20" ht="105.4" customHeight="1" x14ac:dyDescent="0.2">
      <c r="A64" s="81" t="s">
        <v>128</v>
      </c>
      <c r="B64" s="123" t="s">
        <v>129</v>
      </c>
      <c r="C64" s="69">
        <f t="shared" si="14"/>
        <v>1103.2</v>
      </c>
      <c r="D64" s="69">
        <v>1073.2</v>
      </c>
      <c r="E64" s="69">
        <v>30</v>
      </c>
      <c r="F64" s="92">
        <f t="shared" si="12"/>
        <v>964000</v>
      </c>
      <c r="G64" s="92">
        <v>964000</v>
      </c>
      <c r="H64" s="95"/>
      <c r="I64" s="107">
        <f t="shared" si="13"/>
        <v>1028800</v>
      </c>
      <c r="J64" s="98">
        <v>1028800</v>
      </c>
      <c r="K64" s="108"/>
      <c r="L64" s="107">
        <f t="shared" si="7"/>
        <v>1028800</v>
      </c>
      <c r="M64" s="98">
        <v>1028800</v>
      </c>
      <c r="N64" s="108"/>
      <c r="O64" s="107">
        <f t="shared" si="8"/>
        <v>1028800</v>
      </c>
      <c r="P64" s="98">
        <v>1028800</v>
      </c>
      <c r="Q64" s="108"/>
      <c r="R64" s="107">
        <f t="shared" si="9"/>
        <v>1028800</v>
      </c>
      <c r="S64" s="98">
        <v>1028800</v>
      </c>
      <c r="T64" s="108"/>
    </row>
    <row r="65" spans="1:20" ht="127.5" x14ac:dyDescent="0.2">
      <c r="A65" s="120" t="s">
        <v>130</v>
      </c>
      <c r="B65" s="102" t="s">
        <v>131</v>
      </c>
      <c r="C65" s="69"/>
      <c r="D65" s="69"/>
      <c r="E65" s="69"/>
      <c r="F65" s="92"/>
      <c r="G65" s="92"/>
      <c r="H65" s="95"/>
      <c r="I65" s="107">
        <f t="shared" si="13"/>
        <v>70000</v>
      </c>
      <c r="J65" s="98">
        <v>70000</v>
      </c>
      <c r="K65" s="108"/>
      <c r="L65" s="107">
        <f t="shared" si="7"/>
        <v>106000</v>
      </c>
      <c r="M65" s="98">
        <v>106000</v>
      </c>
      <c r="N65" s="108"/>
      <c r="O65" s="107">
        <f t="shared" si="8"/>
        <v>106000</v>
      </c>
      <c r="P65" s="98">
        <v>106000</v>
      </c>
      <c r="Q65" s="108"/>
      <c r="R65" s="107">
        <f t="shared" si="9"/>
        <v>106000</v>
      </c>
      <c r="S65" s="98">
        <v>106000</v>
      </c>
      <c r="T65" s="108"/>
    </row>
    <row r="66" spans="1:20" ht="76.5" x14ac:dyDescent="0.2">
      <c r="A66" s="120" t="s">
        <v>132</v>
      </c>
      <c r="B66" s="102" t="s">
        <v>133</v>
      </c>
      <c r="C66" s="69">
        <f t="shared" si="14"/>
        <v>2148.9</v>
      </c>
      <c r="D66" s="69">
        <v>2148.9</v>
      </c>
      <c r="E66" s="69"/>
      <c r="F66" s="92">
        <f t="shared" si="12"/>
        <v>3792000</v>
      </c>
      <c r="G66" s="92">
        <v>3792000</v>
      </c>
      <c r="H66" s="95"/>
      <c r="I66" s="107">
        <f t="shared" si="13"/>
        <v>16000</v>
      </c>
      <c r="J66" s="98">
        <v>16000</v>
      </c>
      <c r="K66" s="108"/>
      <c r="L66" s="107">
        <f t="shared" si="7"/>
        <v>16000</v>
      </c>
      <c r="M66" s="98">
        <v>16000</v>
      </c>
      <c r="N66" s="108"/>
      <c r="O66" s="107">
        <f t="shared" si="8"/>
        <v>16000</v>
      </c>
      <c r="P66" s="98">
        <v>16000</v>
      </c>
      <c r="Q66" s="108"/>
      <c r="R66" s="107">
        <f t="shared" si="9"/>
        <v>16000</v>
      </c>
      <c r="S66" s="98">
        <v>16000</v>
      </c>
      <c r="T66" s="108"/>
    </row>
    <row r="67" spans="1:20" ht="63.75" x14ac:dyDescent="0.2">
      <c r="A67" s="103" t="s">
        <v>134</v>
      </c>
      <c r="B67" s="102" t="s">
        <v>135</v>
      </c>
      <c r="C67" s="69"/>
      <c r="D67" s="69"/>
      <c r="E67" s="69"/>
      <c r="F67" s="92"/>
      <c r="G67" s="92"/>
      <c r="H67" s="95"/>
      <c r="I67" s="107">
        <f t="shared" si="13"/>
        <v>24000</v>
      </c>
      <c r="J67" s="98">
        <v>24000</v>
      </c>
      <c r="K67" s="108"/>
      <c r="L67" s="107">
        <f t="shared" si="7"/>
        <v>9000</v>
      </c>
      <c r="M67" s="98">
        <v>9000</v>
      </c>
      <c r="N67" s="108"/>
      <c r="O67" s="107">
        <f t="shared" si="8"/>
        <v>12000</v>
      </c>
      <c r="P67" s="98">
        <v>12000</v>
      </c>
      <c r="Q67" s="108"/>
      <c r="R67" s="107">
        <f t="shared" si="9"/>
        <v>12000</v>
      </c>
      <c r="S67" s="98">
        <v>12000</v>
      </c>
      <c r="T67" s="108"/>
    </row>
    <row r="68" spans="1:20" ht="187.5" customHeight="1" x14ac:dyDescent="0.2">
      <c r="A68" s="70" t="s">
        <v>136</v>
      </c>
      <c r="B68" s="119" t="s">
        <v>137</v>
      </c>
      <c r="C68" s="69"/>
      <c r="D68" s="69"/>
      <c r="E68" s="69"/>
      <c r="F68" s="92">
        <f t="shared" si="12"/>
        <v>380000</v>
      </c>
      <c r="G68" s="92">
        <v>380000</v>
      </c>
      <c r="H68" s="95"/>
      <c r="I68" s="107">
        <f t="shared" si="13"/>
        <v>380000</v>
      </c>
      <c r="J68" s="98">
        <v>380000</v>
      </c>
      <c r="K68" s="108"/>
      <c r="L68" s="107">
        <f t="shared" si="7"/>
        <v>0</v>
      </c>
      <c r="M68" s="98">
        <v>0</v>
      </c>
      <c r="N68" s="108"/>
      <c r="O68" s="107">
        <f t="shared" si="8"/>
        <v>0</v>
      </c>
      <c r="P68" s="98"/>
      <c r="Q68" s="108"/>
      <c r="R68" s="107">
        <f t="shared" si="9"/>
        <v>0</v>
      </c>
      <c r="S68" s="98"/>
      <c r="T68" s="108"/>
    </row>
    <row r="69" spans="1:20" ht="155.25" customHeight="1" x14ac:dyDescent="0.2">
      <c r="A69" s="70" t="s">
        <v>138</v>
      </c>
      <c r="B69" s="119" t="s">
        <v>139</v>
      </c>
      <c r="C69" s="69"/>
      <c r="D69" s="69"/>
      <c r="E69" s="69"/>
      <c r="F69" s="92"/>
      <c r="G69" s="92"/>
      <c r="H69" s="95"/>
      <c r="I69" s="107">
        <f t="shared" si="13"/>
        <v>1500000</v>
      </c>
      <c r="J69" s="98">
        <v>1500000</v>
      </c>
      <c r="K69" s="108"/>
      <c r="L69" s="107">
        <f t="shared" si="7"/>
        <v>2000000</v>
      </c>
      <c r="M69" s="98">
        <v>2000000</v>
      </c>
      <c r="N69" s="108"/>
      <c r="O69" s="107">
        <f t="shared" si="8"/>
        <v>2000000</v>
      </c>
      <c r="P69" s="98">
        <v>2000000</v>
      </c>
      <c r="Q69" s="108"/>
      <c r="R69" s="107">
        <f t="shared" si="9"/>
        <v>2000000</v>
      </c>
      <c r="S69" s="98">
        <v>2000000</v>
      </c>
      <c r="T69" s="108"/>
    </row>
    <row r="70" spans="1:20" ht="168.4" customHeight="1" x14ac:dyDescent="0.2">
      <c r="A70" s="70" t="s">
        <v>140</v>
      </c>
      <c r="B70" s="119" t="s">
        <v>141</v>
      </c>
      <c r="C70" s="69"/>
      <c r="D70" s="69"/>
      <c r="E70" s="69"/>
      <c r="F70" s="92"/>
      <c r="G70" s="92"/>
      <c r="H70" s="95"/>
      <c r="I70" s="107">
        <f t="shared" si="13"/>
        <v>157000</v>
      </c>
      <c r="J70" s="98">
        <v>157000</v>
      </c>
      <c r="K70" s="108"/>
      <c r="L70" s="107">
        <f t="shared" si="7"/>
        <v>124500</v>
      </c>
      <c r="M70" s="98">
        <v>124500</v>
      </c>
      <c r="N70" s="108"/>
      <c r="O70" s="107">
        <f t="shared" si="8"/>
        <v>124500</v>
      </c>
      <c r="P70" s="98">
        <v>124500</v>
      </c>
      <c r="Q70" s="108"/>
      <c r="R70" s="107">
        <f t="shared" si="9"/>
        <v>124500</v>
      </c>
      <c r="S70" s="98">
        <v>124500</v>
      </c>
      <c r="T70" s="108"/>
    </row>
    <row r="71" spans="1:20" ht="63.75" x14ac:dyDescent="0.2">
      <c r="A71" s="70" t="s">
        <v>136</v>
      </c>
      <c r="B71" s="117" t="s">
        <v>142</v>
      </c>
      <c r="C71" s="15">
        <f t="shared" si="14"/>
        <v>7411.4000000000005</v>
      </c>
      <c r="D71" s="11">
        <f>SUM(D72:D83)</f>
        <v>3631.3</v>
      </c>
      <c r="E71" s="11">
        <f>E80+E83</f>
        <v>3780.1000000000004</v>
      </c>
      <c r="F71" s="89">
        <f t="shared" si="12"/>
        <v>0</v>
      </c>
      <c r="G71" s="89"/>
      <c r="H71" s="104"/>
      <c r="I71" s="109">
        <f t="shared" si="13"/>
        <v>29145</v>
      </c>
      <c r="J71" s="96">
        <v>29145</v>
      </c>
      <c r="K71" s="110"/>
      <c r="L71" s="109">
        <f t="shared" si="7"/>
        <v>0</v>
      </c>
      <c r="M71" s="96">
        <v>0</v>
      </c>
      <c r="N71" s="110"/>
      <c r="O71" s="109">
        <f t="shared" si="8"/>
        <v>0</v>
      </c>
      <c r="P71" s="96"/>
      <c r="Q71" s="110"/>
      <c r="R71" s="109">
        <f t="shared" si="9"/>
        <v>0</v>
      </c>
      <c r="S71" s="96"/>
      <c r="T71" s="110"/>
    </row>
    <row r="72" spans="1:20" ht="38.25" hidden="1" x14ac:dyDescent="0.2">
      <c r="A72" s="70" t="s">
        <v>136</v>
      </c>
      <c r="B72" s="119" t="s">
        <v>143</v>
      </c>
      <c r="C72" s="69">
        <f t="shared" si="14"/>
        <v>192.8</v>
      </c>
      <c r="D72" s="69">
        <v>192.8</v>
      </c>
      <c r="E72" s="69"/>
      <c r="F72" s="92">
        <f t="shared" si="12"/>
        <v>192.8</v>
      </c>
      <c r="G72" s="92">
        <v>192.8</v>
      </c>
      <c r="H72" s="95"/>
      <c r="I72" s="107">
        <f t="shared" si="13"/>
        <v>0</v>
      </c>
      <c r="J72" s="98"/>
      <c r="K72" s="108"/>
      <c r="L72" s="107">
        <f t="shared" si="7"/>
        <v>0</v>
      </c>
      <c r="M72" s="98"/>
      <c r="N72" s="108"/>
      <c r="O72" s="107">
        <f t="shared" si="8"/>
        <v>0</v>
      </c>
      <c r="P72" s="98"/>
      <c r="Q72" s="108"/>
      <c r="R72" s="107">
        <f t="shared" si="9"/>
        <v>0</v>
      </c>
      <c r="S72" s="98"/>
      <c r="T72" s="108"/>
    </row>
    <row r="73" spans="1:20" ht="63.75" hidden="1" x14ac:dyDescent="0.2">
      <c r="A73" s="70" t="s">
        <v>136</v>
      </c>
      <c r="B73" s="119" t="s">
        <v>144</v>
      </c>
      <c r="C73" s="69">
        <f t="shared" si="14"/>
        <v>7.7</v>
      </c>
      <c r="D73" s="69">
        <v>7.7</v>
      </c>
      <c r="E73" s="69"/>
      <c r="F73" s="92">
        <f t="shared" si="12"/>
        <v>7.7</v>
      </c>
      <c r="G73" s="92">
        <v>7.7</v>
      </c>
      <c r="H73" s="95"/>
      <c r="I73" s="107">
        <f t="shared" si="13"/>
        <v>0</v>
      </c>
      <c r="J73" s="98"/>
      <c r="K73" s="108"/>
      <c r="L73" s="107">
        <f t="shared" si="7"/>
        <v>0</v>
      </c>
      <c r="M73" s="98"/>
      <c r="N73" s="108"/>
      <c r="O73" s="107">
        <f t="shared" si="8"/>
        <v>0</v>
      </c>
      <c r="P73" s="98"/>
      <c r="Q73" s="108"/>
      <c r="R73" s="107">
        <f t="shared" si="9"/>
        <v>0</v>
      </c>
      <c r="S73" s="98"/>
      <c r="T73" s="108"/>
    </row>
    <row r="74" spans="1:20" ht="25.5" hidden="1" x14ac:dyDescent="0.2">
      <c r="A74" s="70" t="s">
        <v>136</v>
      </c>
      <c r="B74" s="119" t="s">
        <v>145</v>
      </c>
      <c r="C74" s="69">
        <f t="shared" si="14"/>
        <v>25.3</v>
      </c>
      <c r="D74" s="69">
        <v>25.3</v>
      </c>
      <c r="E74" s="69"/>
      <c r="F74" s="92">
        <f t="shared" si="12"/>
        <v>25.3</v>
      </c>
      <c r="G74" s="92">
        <v>25.3</v>
      </c>
      <c r="H74" s="95"/>
      <c r="I74" s="107">
        <f t="shared" si="13"/>
        <v>0</v>
      </c>
      <c r="J74" s="98"/>
      <c r="K74" s="108"/>
      <c r="L74" s="107">
        <f t="shared" si="7"/>
        <v>0</v>
      </c>
      <c r="M74" s="98"/>
      <c r="N74" s="108"/>
      <c r="O74" s="107">
        <f t="shared" si="8"/>
        <v>0</v>
      </c>
      <c r="P74" s="98"/>
      <c r="Q74" s="108"/>
      <c r="R74" s="107">
        <f t="shared" si="9"/>
        <v>0</v>
      </c>
      <c r="S74" s="98"/>
      <c r="T74" s="108"/>
    </row>
    <row r="75" spans="1:20" ht="25.5" hidden="1" x14ac:dyDescent="0.2">
      <c r="A75" s="70" t="s">
        <v>136</v>
      </c>
      <c r="B75" s="119" t="s">
        <v>146</v>
      </c>
      <c r="C75" s="69">
        <f t="shared" si="14"/>
        <v>46.7</v>
      </c>
      <c r="D75" s="69">
        <v>46.7</v>
      </c>
      <c r="E75" s="69"/>
      <c r="F75" s="92">
        <f t="shared" si="12"/>
        <v>46.7</v>
      </c>
      <c r="G75" s="92">
        <v>46.7</v>
      </c>
      <c r="H75" s="95"/>
      <c r="I75" s="107">
        <f t="shared" si="13"/>
        <v>0</v>
      </c>
      <c r="J75" s="98"/>
      <c r="K75" s="108"/>
      <c r="L75" s="107">
        <f t="shared" si="7"/>
        <v>0</v>
      </c>
      <c r="M75" s="98"/>
      <c r="N75" s="108"/>
      <c r="O75" s="107">
        <f t="shared" si="8"/>
        <v>0</v>
      </c>
      <c r="P75" s="98"/>
      <c r="Q75" s="108"/>
      <c r="R75" s="107">
        <f t="shared" si="9"/>
        <v>0</v>
      </c>
      <c r="S75" s="98"/>
      <c r="T75" s="108"/>
    </row>
    <row r="76" spans="1:20" ht="18.75" hidden="1" x14ac:dyDescent="0.2">
      <c r="A76" s="70" t="s">
        <v>136</v>
      </c>
      <c r="B76" s="119" t="s">
        <v>147</v>
      </c>
      <c r="C76" s="69">
        <f t="shared" si="14"/>
        <v>1399.7</v>
      </c>
      <c r="D76" s="69">
        <v>1399.7</v>
      </c>
      <c r="E76" s="69"/>
      <c r="F76" s="92">
        <f t="shared" si="12"/>
        <v>1399.7</v>
      </c>
      <c r="G76" s="92">
        <v>1399.7</v>
      </c>
      <c r="H76" s="95"/>
      <c r="I76" s="107">
        <f t="shared" si="13"/>
        <v>0</v>
      </c>
      <c r="J76" s="98"/>
      <c r="K76" s="108"/>
      <c r="L76" s="107">
        <f t="shared" si="7"/>
        <v>0</v>
      </c>
      <c r="M76" s="98"/>
      <c r="N76" s="108"/>
      <c r="O76" s="107">
        <f t="shared" si="8"/>
        <v>0</v>
      </c>
      <c r="P76" s="98"/>
      <c r="Q76" s="108"/>
      <c r="R76" s="107">
        <f t="shared" si="9"/>
        <v>0</v>
      </c>
      <c r="S76" s="98"/>
      <c r="T76" s="108"/>
    </row>
    <row r="77" spans="1:20" ht="38.25" hidden="1" x14ac:dyDescent="0.2">
      <c r="A77" s="70" t="s">
        <v>136</v>
      </c>
      <c r="B77" s="119" t="s">
        <v>148</v>
      </c>
      <c r="C77" s="69">
        <f t="shared" si="14"/>
        <v>150</v>
      </c>
      <c r="D77" s="69">
        <v>150</v>
      </c>
      <c r="E77" s="69"/>
      <c r="F77" s="92">
        <f t="shared" ref="F77:F113" si="15">G77+H77</f>
        <v>150</v>
      </c>
      <c r="G77" s="92">
        <v>150</v>
      </c>
      <c r="H77" s="95"/>
      <c r="I77" s="107">
        <f t="shared" si="13"/>
        <v>0</v>
      </c>
      <c r="J77" s="98"/>
      <c r="K77" s="108"/>
      <c r="L77" s="107">
        <f t="shared" si="7"/>
        <v>0</v>
      </c>
      <c r="M77" s="98"/>
      <c r="N77" s="108"/>
      <c r="O77" s="107">
        <f t="shared" si="8"/>
        <v>0</v>
      </c>
      <c r="P77" s="98"/>
      <c r="Q77" s="108"/>
      <c r="R77" s="107">
        <f t="shared" si="9"/>
        <v>0</v>
      </c>
      <c r="S77" s="98"/>
      <c r="T77" s="108"/>
    </row>
    <row r="78" spans="1:20" ht="25.5" hidden="1" x14ac:dyDescent="0.2">
      <c r="A78" s="70" t="s">
        <v>136</v>
      </c>
      <c r="B78" s="119" t="s">
        <v>149</v>
      </c>
      <c r="C78" s="69">
        <f t="shared" si="14"/>
        <v>771.8</v>
      </c>
      <c r="D78" s="69">
        <v>771.8</v>
      </c>
      <c r="E78" s="69"/>
      <c r="F78" s="92">
        <f t="shared" si="15"/>
        <v>771.8</v>
      </c>
      <c r="G78" s="92">
        <v>771.8</v>
      </c>
      <c r="H78" s="95"/>
      <c r="I78" s="107">
        <f t="shared" si="13"/>
        <v>0</v>
      </c>
      <c r="J78" s="98"/>
      <c r="K78" s="108"/>
      <c r="L78" s="107">
        <f t="shared" si="7"/>
        <v>0</v>
      </c>
      <c r="M78" s="98"/>
      <c r="N78" s="108"/>
      <c r="O78" s="107">
        <f t="shared" si="8"/>
        <v>0</v>
      </c>
      <c r="P78" s="98"/>
      <c r="Q78" s="108"/>
      <c r="R78" s="107">
        <f t="shared" si="9"/>
        <v>0</v>
      </c>
      <c r="S78" s="98"/>
      <c r="T78" s="108"/>
    </row>
    <row r="79" spans="1:20" ht="38.25" hidden="1" x14ac:dyDescent="0.2">
      <c r="A79" s="70" t="s">
        <v>136</v>
      </c>
      <c r="B79" s="119" t="s">
        <v>150</v>
      </c>
      <c r="C79" s="69">
        <f t="shared" si="14"/>
        <v>9.4</v>
      </c>
      <c r="D79" s="69">
        <v>9.4</v>
      </c>
      <c r="E79" s="69"/>
      <c r="F79" s="92">
        <f t="shared" si="15"/>
        <v>9.4</v>
      </c>
      <c r="G79" s="92">
        <v>9.4</v>
      </c>
      <c r="H79" s="95"/>
      <c r="I79" s="107">
        <f t="shared" si="13"/>
        <v>0</v>
      </c>
      <c r="J79" s="98"/>
      <c r="K79" s="108"/>
      <c r="L79" s="107">
        <f t="shared" ref="L79:L147" si="16">M79+N79</f>
        <v>0</v>
      </c>
      <c r="M79" s="98"/>
      <c r="N79" s="108"/>
      <c r="O79" s="107">
        <f t="shared" ref="O79:O147" si="17">P79+Q79</f>
        <v>0</v>
      </c>
      <c r="P79" s="98"/>
      <c r="Q79" s="108"/>
      <c r="R79" s="107">
        <f t="shared" ref="R79:R147" si="18">S79+T79</f>
        <v>0</v>
      </c>
      <c r="S79" s="98"/>
      <c r="T79" s="108"/>
    </row>
    <row r="80" spans="1:20" ht="38.25" hidden="1" x14ac:dyDescent="0.2">
      <c r="A80" s="70" t="s">
        <v>136</v>
      </c>
      <c r="B80" s="119" t="s">
        <v>151</v>
      </c>
      <c r="C80" s="69">
        <f t="shared" si="14"/>
        <v>3259.3</v>
      </c>
      <c r="D80" s="69"/>
      <c r="E80" s="69">
        <v>3259.3</v>
      </c>
      <c r="F80" s="92">
        <f t="shared" si="15"/>
        <v>3259.3</v>
      </c>
      <c r="G80" s="92"/>
      <c r="H80" s="95">
        <v>3259.3</v>
      </c>
      <c r="I80" s="107">
        <f t="shared" si="13"/>
        <v>0</v>
      </c>
      <c r="J80" s="98"/>
      <c r="K80" s="108"/>
      <c r="L80" s="107">
        <f t="shared" si="16"/>
        <v>0</v>
      </c>
      <c r="M80" s="98"/>
      <c r="N80" s="108"/>
      <c r="O80" s="107">
        <f t="shared" si="17"/>
        <v>0</v>
      </c>
      <c r="P80" s="98"/>
      <c r="Q80" s="108"/>
      <c r="R80" s="107">
        <f t="shared" si="18"/>
        <v>0</v>
      </c>
      <c r="S80" s="98"/>
      <c r="T80" s="108"/>
    </row>
    <row r="81" spans="1:20" ht="18.75" hidden="1" x14ac:dyDescent="0.2">
      <c r="A81" s="70" t="s">
        <v>136</v>
      </c>
      <c r="B81" s="119" t="s">
        <v>152</v>
      </c>
      <c r="C81" s="69">
        <f t="shared" si="14"/>
        <v>1016.1</v>
      </c>
      <c r="D81" s="69">
        <v>1016.1</v>
      </c>
      <c r="E81" s="69"/>
      <c r="F81" s="92">
        <f t="shared" si="15"/>
        <v>1016.1</v>
      </c>
      <c r="G81" s="92">
        <v>1016.1</v>
      </c>
      <c r="H81" s="95"/>
      <c r="I81" s="107">
        <f t="shared" si="13"/>
        <v>0</v>
      </c>
      <c r="J81" s="98"/>
      <c r="K81" s="108"/>
      <c r="L81" s="107">
        <f t="shared" si="16"/>
        <v>0</v>
      </c>
      <c r="M81" s="98"/>
      <c r="N81" s="108"/>
      <c r="O81" s="107">
        <f t="shared" si="17"/>
        <v>0</v>
      </c>
      <c r="P81" s="98"/>
      <c r="Q81" s="108"/>
      <c r="R81" s="107">
        <f t="shared" si="18"/>
        <v>0</v>
      </c>
      <c r="S81" s="98"/>
      <c r="T81" s="108"/>
    </row>
    <row r="82" spans="1:20" ht="38.25" hidden="1" x14ac:dyDescent="0.2">
      <c r="A82" s="70" t="s">
        <v>136</v>
      </c>
      <c r="B82" s="119" t="s">
        <v>153</v>
      </c>
      <c r="C82" s="69">
        <f t="shared" si="14"/>
        <v>11.8</v>
      </c>
      <c r="D82" s="69">
        <v>11.8</v>
      </c>
      <c r="E82" s="69"/>
      <c r="F82" s="92">
        <f t="shared" si="15"/>
        <v>11.8</v>
      </c>
      <c r="G82" s="92">
        <v>11.8</v>
      </c>
      <c r="H82" s="95"/>
      <c r="I82" s="107">
        <f t="shared" si="13"/>
        <v>0</v>
      </c>
      <c r="J82" s="98"/>
      <c r="K82" s="108"/>
      <c r="L82" s="107">
        <f t="shared" si="16"/>
        <v>0</v>
      </c>
      <c r="M82" s="98"/>
      <c r="N82" s="108"/>
      <c r="O82" s="107">
        <f t="shared" si="17"/>
        <v>0</v>
      </c>
      <c r="P82" s="98"/>
      <c r="Q82" s="108"/>
      <c r="R82" s="107">
        <f t="shared" si="18"/>
        <v>0</v>
      </c>
      <c r="S82" s="98"/>
      <c r="T82" s="108"/>
    </row>
    <row r="83" spans="1:20" ht="18.75" hidden="1" x14ac:dyDescent="0.2">
      <c r="A83" s="70" t="s">
        <v>136</v>
      </c>
      <c r="B83" s="119" t="s">
        <v>154</v>
      </c>
      <c r="C83" s="69">
        <f t="shared" si="14"/>
        <v>520.79999999999995</v>
      </c>
      <c r="D83" s="69"/>
      <c r="E83" s="69">
        <v>520.79999999999995</v>
      </c>
      <c r="F83" s="92">
        <f t="shared" si="15"/>
        <v>520.79999999999995</v>
      </c>
      <c r="G83" s="92"/>
      <c r="H83" s="95">
        <v>520.79999999999995</v>
      </c>
      <c r="I83" s="107">
        <f t="shared" si="13"/>
        <v>0</v>
      </c>
      <c r="J83" s="98"/>
      <c r="K83" s="108"/>
      <c r="L83" s="107">
        <f t="shared" si="16"/>
        <v>0</v>
      </c>
      <c r="M83" s="98"/>
      <c r="N83" s="108"/>
      <c r="O83" s="107">
        <f t="shared" si="17"/>
        <v>0</v>
      </c>
      <c r="P83" s="98"/>
      <c r="Q83" s="108"/>
      <c r="R83" s="107">
        <f t="shared" si="18"/>
        <v>0</v>
      </c>
      <c r="S83" s="98"/>
      <c r="T83" s="108"/>
    </row>
    <row r="84" spans="1:20" ht="63.75" x14ac:dyDescent="0.2">
      <c r="A84" s="74" t="s">
        <v>155</v>
      </c>
      <c r="B84" s="117" t="s">
        <v>156</v>
      </c>
      <c r="C84" s="15">
        <f t="shared" si="14"/>
        <v>986942.29999999981</v>
      </c>
      <c r="D84" s="11">
        <f>D85+D86+D87+D88+D94+D95</f>
        <v>233025.8</v>
      </c>
      <c r="E84" s="11">
        <f>E85+E86+E87+E88+E94+E95</f>
        <v>753916.49999999988</v>
      </c>
      <c r="F84" s="89">
        <f t="shared" si="15"/>
        <v>849128000</v>
      </c>
      <c r="G84" s="89">
        <f>G85+G86+G87+G88+G94+G95</f>
        <v>149220000</v>
      </c>
      <c r="H84" s="104">
        <f>H85+H86+H87+H88+H94+H95</f>
        <v>699908000</v>
      </c>
      <c r="I84" s="109">
        <f t="shared" si="13"/>
        <v>915182721.31999993</v>
      </c>
      <c r="J84" s="96">
        <f>J85+J86+J87+J88+J94+J95</f>
        <v>69233397</v>
      </c>
      <c r="K84" s="110">
        <f>K85+K86+K87+K88+K94+K95</f>
        <v>845949324.31999993</v>
      </c>
      <c r="L84" s="109">
        <f t="shared" si="16"/>
        <v>872806366</v>
      </c>
      <c r="M84" s="96">
        <f>M85+M86+M87+M88+M94+M95</f>
        <v>65973781</v>
      </c>
      <c r="N84" s="110">
        <f>N85+N86+N87+N88+N94+N95</f>
        <v>806832585</v>
      </c>
      <c r="O84" s="109">
        <f t="shared" si="17"/>
        <v>868055351</v>
      </c>
      <c r="P84" s="96">
        <f>P85+P86+P87+P88+P94+P95</f>
        <v>61222766</v>
      </c>
      <c r="Q84" s="110">
        <f>Q85+Q86+Q87+Q88+Q94+Q95</f>
        <v>806832585</v>
      </c>
      <c r="R84" s="109">
        <f t="shared" si="18"/>
        <v>866626413</v>
      </c>
      <c r="S84" s="96">
        <f>S85+S86+S87+S88+S94+S95</f>
        <v>59793828</v>
      </c>
      <c r="T84" s="110">
        <f>T85+T86+T87+T88+T94+T95</f>
        <v>806832585</v>
      </c>
    </row>
    <row r="85" spans="1:20" ht="141.75" customHeight="1" x14ac:dyDescent="0.2">
      <c r="A85" s="75" t="s">
        <v>157</v>
      </c>
      <c r="B85" s="185" t="s">
        <v>158</v>
      </c>
      <c r="C85" s="69">
        <f t="shared" si="14"/>
        <v>1735.6000000000001</v>
      </c>
      <c r="D85" s="69">
        <v>1712.4</v>
      </c>
      <c r="E85" s="69">
        <v>23.2</v>
      </c>
      <c r="F85" s="92">
        <f t="shared" si="15"/>
        <v>310000</v>
      </c>
      <c r="G85" s="92">
        <v>310000</v>
      </c>
      <c r="H85" s="95"/>
      <c r="I85" s="107">
        <f t="shared" si="13"/>
        <v>325000</v>
      </c>
      <c r="J85" s="98">
        <v>325000</v>
      </c>
      <c r="K85" s="108"/>
      <c r="L85" s="107">
        <f t="shared" si="16"/>
        <v>341000</v>
      </c>
      <c r="M85" s="98">
        <v>341000</v>
      </c>
      <c r="N85" s="108"/>
      <c r="O85" s="107">
        <f t="shared" si="17"/>
        <v>358000</v>
      </c>
      <c r="P85" s="98">
        <v>358000</v>
      </c>
      <c r="Q85" s="108"/>
      <c r="R85" s="107">
        <f t="shared" si="18"/>
        <v>376000</v>
      </c>
      <c r="S85" s="98">
        <v>376000</v>
      </c>
      <c r="T85" s="108"/>
    </row>
    <row r="86" spans="1:20" ht="25.5" hidden="1" x14ac:dyDescent="0.2">
      <c r="A86" s="75" t="s">
        <v>159</v>
      </c>
      <c r="B86" s="119" t="s">
        <v>160</v>
      </c>
      <c r="C86" s="69">
        <f t="shared" si="14"/>
        <v>28465.5</v>
      </c>
      <c r="D86" s="69">
        <v>28465.5</v>
      </c>
      <c r="E86" s="69"/>
      <c r="F86" s="92">
        <f t="shared" si="15"/>
        <v>0</v>
      </c>
      <c r="G86" s="92">
        <v>0</v>
      </c>
      <c r="H86" s="95"/>
      <c r="I86" s="107">
        <f t="shared" si="13"/>
        <v>0</v>
      </c>
      <c r="J86" s="98"/>
      <c r="K86" s="108"/>
      <c r="L86" s="107">
        <f t="shared" si="16"/>
        <v>0</v>
      </c>
      <c r="M86" s="98"/>
      <c r="N86" s="108"/>
      <c r="O86" s="107">
        <f t="shared" si="17"/>
        <v>0</v>
      </c>
      <c r="P86" s="98"/>
      <c r="Q86" s="108"/>
      <c r="R86" s="107">
        <f t="shared" si="18"/>
        <v>0</v>
      </c>
      <c r="S86" s="98"/>
      <c r="T86" s="108"/>
    </row>
    <row r="87" spans="1:20" ht="44.45" customHeight="1" x14ac:dyDescent="0.2">
      <c r="A87" s="75" t="s">
        <v>161</v>
      </c>
      <c r="B87" s="119" t="s">
        <v>162</v>
      </c>
      <c r="C87" s="69">
        <f t="shared" si="14"/>
        <v>27149.199999999997</v>
      </c>
      <c r="D87" s="69">
        <v>27017.1</v>
      </c>
      <c r="E87" s="69">
        <v>132.1</v>
      </c>
      <c r="F87" s="92">
        <f t="shared" si="15"/>
        <v>22714000</v>
      </c>
      <c r="G87" s="92">
        <v>22714000</v>
      </c>
      <c r="H87" s="95"/>
      <c r="I87" s="107">
        <f t="shared" si="13"/>
        <v>22783397</v>
      </c>
      <c r="J87" s="98">
        <v>22783397</v>
      </c>
      <c r="K87" s="108"/>
      <c r="L87" s="107">
        <f t="shared" si="16"/>
        <v>16090781</v>
      </c>
      <c r="M87" s="98">
        <v>16090781</v>
      </c>
      <c r="N87" s="108"/>
      <c r="O87" s="107">
        <f t="shared" si="17"/>
        <v>11152766</v>
      </c>
      <c r="P87" s="98">
        <v>11152766</v>
      </c>
      <c r="Q87" s="108"/>
      <c r="R87" s="107">
        <f t="shared" si="18"/>
        <v>9598828</v>
      </c>
      <c r="S87" s="98">
        <v>9598828</v>
      </c>
      <c r="T87" s="108"/>
    </row>
    <row r="88" spans="1:20" ht="59.25" customHeight="1" x14ac:dyDescent="0.2">
      <c r="A88" s="74" t="s">
        <v>163</v>
      </c>
      <c r="B88" s="117" t="s">
        <v>164</v>
      </c>
      <c r="C88" s="15">
        <f t="shared" si="14"/>
        <v>855144.89999999991</v>
      </c>
      <c r="D88" s="11">
        <f>D89+D90+D91+D92</f>
        <v>145779.79999999999</v>
      </c>
      <c r="E88" s="11">
        <f>E89+E90+E91+E92</f>
        <v>709365.09999999986</v>
      </c>
      <c r="F88" s="89">
        <f t="shared" si="15"/>
        <v>773155000</v>
      </c>
      <c r="G88" s="89">
        <f>G89+G90+G91+G92+G93</f>
        <v>122115000</v>
      </c>
      <c r="H88" s="104">
        <f>H89+H90+H91+H92</f>
        <v>651040000</v>
      </c>
      <c r="I88" s="109">
        <f t="shared" si="13"/>
        <v>844144463.3599999</v>
      </c>
      <c r="J88" s="96">
        <f>J89+J90+J91+J92+J93</f>
        <v>42592000</v>
      </c>
      <c r="K88" s="110">
        <f>K89+K90+K91+K92</f>
        <v>801552463.3599999</v>
      </c>
      <c r="L88" s="109">
        <f t="shared" si="16"/>
        <v>829415491</v>
      </c>
      <c r="M88" s="96">
        <f>M89+M90+M91+M92+M93</f>
        <v>45708000</v>
      </c>
      <c r="N88" s="110">
        <f>N89+N90+N91+N92+N93</f>
        <v>783707491</v>
      </c>
      <c r="O88" s="109">
        <f t="shared" si="17"/>
        <v>829415491</v>
      </c>
      <c r="P88" s="96">
        <f>P89+P90+P91+P92+P93</f>
        <v>45708000</v>
      </c>
      <c r="Q88" s="110">
        <f>Q89+Q90+Q91+Q92+Q93</f>
        <v>783707491</v>
      </c>
      <c r="R88" s="109">
        <f t="shared" si="18"/>
        <v>829415491</v>
      </c>
      <c r="S88" s="96">
        <f>S89+S90+S91+S92+S93</f>
        <v>45708000</v>
      </c>
      <c r="T88" s="110">
        <f>T89+T90+T91+T92+T93</f>
        <v>783707491</v>
      </c>
    </row>
    <row r="89" spans="1:20" ht="114.4" customHeight="1" x14ac:dyDescent="0.2">
      <c r="A89" s="75" t="s">
        <v>165</v>
      </c>
      <c r="B89" s="119" t="s">
        <v>166</v>
      </c>
      <c r="C89" s="69">
        <f t="shared" si="14"/>
        <v>632104.39999999991</v>
      </c>
      <c r="D89" s="69">
        <v>97134.7</v>
      </c>
      <c r="E89" s="69">
        <v>534969.69999999995</v>
      </c>
      <c r="F89" s="92">
        <f t="shared" si="15"/>
        <v>550091000</v>
      </c>
      <c r="G89" s="92">
        <v>78757000</v>
      </c>
      <c r="H89" s="95">
        <v>471334000</v>
      </c>
      <c r="I89" s="107">
        <f t="shared" si="13"/>
        <v>632104467.90999997</v>
      </c>
      <c r="J89" s="98"/>
      <c r="K89" s="108">
        <v>632104467.90999997</v>
      </c>
      <c r="L89" s="107">
        <f t="shared" si="16"/>
        <v>542865133</v>
      </c>
      <c r="M89" s="98"/>
      <c r="N89" s="108">
        <v>542865133</v>
      </c>
      <c r="O89" s="107">
        <f t="shared" si="17"/>
        <v>542865133</v>
      </c>
      <c r="P89" s="98"/>
      <c r="Q89" s="108">
        <v>542865133</v>
      </c>
      <c r="R89" s="107">
        <f t="shared" si="18"/>
        <v>542865133</v>
      </c>
      <c r="S89" s="98"/>
      <c r="T89" s="108">
        <v>542865133</v>
      </c>
    </row>
    <row r="90" spans="1:20" ht="132.75" customHeight="1" x14ac:dyDescent="0.2">
      <c r="A90" s="75" t="s">
        <v>167</v>
      </c>
      <c r="B90" s="119" t="s">
        <v>168</v>
      </c>
      <c r="C90" s="69">
        <f t="shared" si="14"/>
        <v>31619.9</v>
      </c>
      <c r="D90" s="69">
        <v>8015.5</v>
      </c>
      <c r="E90" s="69">
        <v>23604.400000000001</v>
      </c>
      <c r="F90" s="92">
        <f t="shared" si="15"/>
        <v>26260000</v>
      </c>
      <c r="G90" s="92">
        <v>6200000</v>
      </c>
      <c r="H90" s="95">
        <v>20060000</v>
      </c>
      <c r="I90" s="107">
        <f t="shared" si="13"/>
        <v>33162700.559999999</v>
      </c>
      <c r="J90" s="98">
        <v>7870000</v>
      </c>
      <c r="K90" s="108">
        <v>25292700.559999999</v>
      </c>
      <c r="L90" s="107">
        <f t="shared" si="16"/>
        <v>35703277</v>
      </c>
      <c r="M90" s="98">
        <v>11000000</v>
      </c>
      <c r="N90" s="108">
        <v>24703277</v>
      </c>
      <c r="O90" s="107">
        <f t="shared" si="17"/>
        <v>35703277</v>
      </c>
      <c r="P90" s="98">
        <v>11000000</v>
      </c>
      <c r="Q90" s="108">
        <v>24703277</v>
      </c>
      <c r="R90" s="107">
        <f t="shared" si="18"/>
        <v>35703277</v>
      </c>
      <c r="S90" s="98">
        <v>11000000</v>
      </c>
      <c r="T90" s="108">
        <v>24703277</v>
      </c>
    </row>
    <row r="91" spans="1:20" ht="177.4" customHeight="1" x14ac:dyDescent="0.2">
      <c r="A91" s="75" t="s">
        <v>169</v>
      </c>
      <c r="B91" s="119" t="s">
        <v>170</v>
      </c>
      <c r="C91" s="69">
        <f t="shared" si="14"/>
        <v>15541.4</v>
      </c>
      <c r="D91" s="69">
        <v>7770.7</v>
      </c>
      <c r="E91" s="69">
        <v>7770.7</v>
      </c>
      <c r="F91" s="92">
        <f t="shared" si="15"/>
        <v>79000</v>
      </c>
      <c r="G91" s="92">
        <v>79000</v>
      </c>
      <c r="H91" s="95"/>
      <c r="I91" s="107">
        <f t="shared" si="13"/>
        <v>93000</v>
      </c>
      <c r="J91" s="98">
        <v>14000</v>
      </c>
      <c r="K91" s="108">
        <v>79000</v>
      </c>
      <c r="L91" s="107">
        <f t="shared" si="16"/>
        <v>0</v>
      </c>
      <c r="M91" s="98">
        <v>0</v>
      </c>
      <c r="N91" s="108">
        <v>0</v>
      </c>
      <c r="O91" s="107">
        <f t="shared" si="17"/>
        <v>0</v>
      </c>
      <c r="P91" s="98">
        <v>0</v>
      </c>
      <c r="Q91" s="108"/>
      <c r="R91" s="107">
        <f t="shared" si="18"/>
        <v>0</v>
      </c>
      <c r="S91" s="98">
        <v>0</v>
      </c>
      <c r="T91" s="108"/>
    </row>
    <row r="92" spans="1:20" ht="156.19999999999999" customHeight="1" x14ac:dyDescent="0.2">
      <c r="A92" s="75" t="s">
        <v>171</v>
      </c>
      <c r="B92" s="124" t="s">
        <v>172</v>
      </c>
      <c r="C92" s="69">
        <f t="shared" si="14"/>
        <v>175879.19999999998</v>
      </c>
      <c r="D92" s="69">
        <v>32858.9</v>
      </c>
      <c r="E92" s="69">
        <v>143020.29999999999</v>
      </c>
      <c r="F92" s="92">
        <f t="shared" si="15"/>
        <v>183966000</v>
      </c>
      <c r="G92" s="92">
        <v>24320000</v>
      </c>
      <c r="H92" s="95">
        <v>159646000</v>
      </c>
      <c r="I92" s="107">
        <f t="shared" si="13"/>
        <v>169613294.88999999</v>
      </c>
      <c r="J92" s="98">
        <v>25537000</v>
      </c>
      <c r="K92" s="108">
        <v>144076294.88999999</v>
      </c>
      <c r="L92" s="107">
        <f t="shared" si="16"/>
        <v>70820131</v>
      </c>
      <c r="M92" s="98">
        <v>25537000</v>
      </c>
      <c r="N92" s="108">
        <v>45283131</v>
      </c>
      <c r="O92" s="107">
        <f t="shared" si="17"/>
        <v>70820131</v>
      </c>
      <c r="P92" s="98">
        <v>25537000</v>
      </c>
      <c r="Q92" s="108">
        <v>45283131</v>
      </c>
      <c r="R92" s="107">
        <f t="shared" si="18"/>
        <v>70820131</v>
      </c>
      <c r="S92" s="98">
        <v>25537000</v>
      </c>
      <c r="T92" s="108">
        <v>45283131</v>
      </c>
    </row>
    <row r="93" spans="1:20" ht="90" customHeight="1" x14ac:dyDescent="0.2">
      <c r="A93" s="75" t="s">
        <v>173</v>
      </c>
      <c r="B93" s="124" t="s">
        <v>174</v>
      </c>
      <c r="C93" s="69"/>
      <c r="D93" s="69"/>
      <c r="E93" s="69"/>
      <c r="F93" s="92">
        <f t="shared" si="15"/>
        <v>12759000</v>
      </c>
      <c r="G93" s="89">
        <v>12759000</v>
      </c>
      <c r="H93" s="95"/>
      <c r="I93" s="107">
        <f t="shared" si="13"/>
        <v>9171000</v>
      </c>
      <c r="J93" s="98">
        <v>9171000</v>
      </c>
      <c r="K93" s="108"/>
      <c r="L93" s="107">
        <f t="shared" si="16"/>
        <v>180026950</v>
      </c>
      <c r="M93" s="98">
        <v>9171000</v>
      </c>
      <c r="N93" s="108">
        <v>170855950</v>
      </c>
      <c r="O93" s="107">
        <f t="shared" si="17"/>
        <v>180026950</v>
      </c>
      <c r="P93" s="98">
        <v>9171000</v>
      </c>
      <c r="Q93" s="108">
        <v>170855950</v>
      </c>
      <c r="R93" s="107">
        <f t="shared" si="18"/>
        <v>180026950</v>
      </c>
      <c r="S93" s="98">
        <v>9171000</v>
      </c>
      <c r="T93" s="108">
        <v>170855950</v>
      </c>
    </row>
    <row r="94" spans="1:20" ht="85.7" customHeight="1" x14ac:dyDescent="0.2">
      <c r="A94" s="74" t="s">
        <v>175</v>
      </c>
      <c r="B94" s="117" t="s">
        <v>176</v>
      </c>
      <c r="C94" s="15">
        <f t="shared" si="14"/>
        <v>13836</v>
      </c>
      <c r="D94" s="15">
        <v>3553.9</v>
      </c>
      <c r="E94" s="15">
        <v>10282.1</v>
      </c>
      <c r="F94" s="89">
        <f>G93+H94</f>
        <v>30856000</v>
      </c>
      <c r="G94" s="92">
        <v>3036000</v>
      </c>
      <c r="H94" s="104">
        <v>18097000</v>
      </c>
      <c r="I94" s="109">
        <f t="shared" si="13"/>
        <v>12561080.109999999</v>
      </c>
      <c r="J94" s="96">
        <v>2279000</v>
      </c>
      <c r="K94" s="110">
        <v>10282080.109999999</v>
      </c>
      <c r="L94" s="109">
        <f t="shared" si="16"/>
        <v>6999349</v>
      </c>
      <c r="M94" s="96">
        <v>2580000</v>
      </c>
      <c r="N94" s="110">
        <v>4419349</v>
      </c>
      <c r="O94" s="109">
        <f t="shared" si="17"/>
        <v>7169349</v>
      </c>
      <c r="P94" s="96">
        <v>2750000</v>
      </c>
      <c r="Q94" s="110">
        <v>4419349</v>
      </c>
      <c r="R94" s="109">
        <f t="shared" si="18"/>
        <v>7276349</v>
      </c>
      <c r="S94" s="96">
        <v>2857000</v>
      </c>
      <c r="T94" s="110">
        <v>4419349</v>
      </c>
    </row>
    <row r="95" spans="1:20" ht="159.75" customHeight="1" x14ac:dyDescent="0.2">
      <c r="A95" s="74" t="s">
        <v>177</v>
      </c>
      <c r="B95" s="117" t="s">
        <v>178</v>
      </c>
      <c r="C95" s="15">
        <f t="shared" si="14"/>
        <v>60611.1</v>
      </c>
      <c r="D95" s="15">
        <v>26497.1</v>
      </c>
      <c r="E95" s="15">
        <v>34114</v>
      </c>
      <c r="F95" s="89">
        <f t="shared" si="15"/>
        <v>31816000</v>
      </c>
      <c r="G95" s="89">
        <v>1045000</v>
      </c>
      <c r="H95" s="104">
        <v>30771000</v>
      </c>
      <c r="I95" s="109">
        <f t="shared" si="13"/>
        <v>35368780.850000001</v>
      </c>
      <c r="J95" s="96">
        <v>1254000</v>
      </c>
      <c r="K95" s="110">
        <v>34114780.850000001</v>
      </c>
      <c r="L95" s="109">
        <f t="shared" si="16"/>
        <v>19959745</v>
      </c>
      <c r="M95" s="96">
        <v>1254000</v>
      </c>
      <c r="N95" s="110">
        <v>18705745</v>
      </c>
      <c r="O95" s="109">
        <f t="shared" si="17"/>
        <v>19959745</v>
      </c>
      <c r="P95" s="96">
        <v>1254000</v>
      </c>
      <c r="Q95" s="110">
        <v>18705745</v>
      </c>
      <c r="R95" s="109">
        <f t="shared" si="18"/>
        <v>19959745</v>
      </c>
      <c r="S95" s="96">
        <v>1254000</v>
      </c>
      <c r="T95" s="110">
        <v>18705745</v>
      </c>
    </row>
    <row r="96" spans="1:20" ht="25.5" x14ac:dyDescent="0.2">
      <c r="A96" s="74" t="s">
        <v>179</v>
      </c>
      <c r="B96" s="117" t="s">
        <v>180</v>
      </c>
      <c r="C96" s="15">
        <f t="shared" si="14"/>
        <v>97038.200000000012</v>
      </c>
      <c r="D96" s="11">
        <f>SUM(D98:D109)</f>
        <v>51298.000000000007</v>
      </c>
      <c r="E96" s="11">
        <f>SUM(E98:E109)</f>
        <v>45740.200000000004</v>
      </c>
      <c r="F96" s="89">
        <f t="shared" si="15"/>
        <v>89277000</v>
      </c>
      <c r="G96" s="89">
        <f>SUM(G98:G109)</f>
        <v>49278000</v>
      </c>
      <c r="H96" s="104">
        <f>SUM(H98:H109)</f>
        <v>39999000</v>
      </c>
      <c r="I96" s="109">
        <f t="shared" si="13"/>
        <v>106417776</v>
      </c>
      <c r="J96" s="96">
        <f>SUM(J98:J109)</f>
        <v>62417776</v>
      </c>
      <c r="K96" s="110">
        <f>SUM(K98:K109)</f>
        <v>44000000</v>
      </c>
      <c r="L96" s="109">
        <f t="shared" si="16"/>
        <v>104854500</v>
      </c>
      <c r="M96" s="96">
        <f>SUM(M98:M109)</f>
        <v>57050860</v>
      </c>
      <c r="N96" s="110">
        <f>SUM(N98:N109)</f>
        <v>47803640</v>
      </c>
      <c r="O96" s="109">
        <f t="shared" si="17"/>
        <v>122780865</v>
      </c>
      <c r="P96" s="96">
        <f>SUM(P98:P109)</f>
        <v>57050860</v>
      </c>
      <c r="Q96" s="110">
        <f>SUM(Q98:Q109)</f>
        <v>65730005</v>
      </c>
      <c r="R96" s="109">
        <f t="shared" si="18"/>
        <v>122780865</v>
      </c>
      <c r="S96" s="96">
        <f>SUM(S98:S109)</f>
        <v>57050860</v>
      </c>
      <c r="T96" s="110">
        <f>SUM(T98:T109)</f>
        <v>65730005</v>
      </c>
    </row>
    <row r="97" spans="1:20" ht="38.25" x14ac:dyDescent="0.2">
      <c r="A97" s="74" t="s">
        <v>181</v>
      </c>
      <c r="B97" s="117" t="s">
        <v>182</v>
      </c>
      <c r="C97" s="15">
        <f t="shared" si="14"/>
        <v>91480.400000000009</v>
      </c>
      <c r="D97" s="15">
        <f>D98+D99+D100+D101</f>
        <v>45740.200000000004</v>
      </c>
      <c r="E97" s="15">
        <f>E98+E99+E100+E101+E102</f>
        <v>45740.200000000004</v>
      </c>
      <c r="F97" s="89">
        <f t="shared" si="15"/>
        <v>79998000</v>
      </c>
      <c r="G97" s="89">
        <f>G98+G99+G100+G101</f>
        <v>39999000</v>
      </c>
      <c r="H97" s="104">
        <f>H98+H99+H100+H101+H102</f>
        <v>39999000</v>
      </c>
      <c r="I97" s="109">
        <f t="shared" si="13"/>
        <v>88000000</v>
      </c>
      <c r="J97" s="96">
        <f>J98+J99+J100+J101+J102</f>
        <v>44000000</v>
      </c>
      <c r="K97" s="110">
        <f>K98+K99+K100+K101+K102</f>
        <v>44000000</v>
      </c>
      <c r="L97" s="109">
        <f t="shared" si="16"/>
        <v>95607280</v>
      </c>
      <c r="M97" s="96">
        <f>M98+M99+M100+M101+M102</f>
        <v>47803640</v>
      </c>
      <c r="N97" s="110">
        <f>N98+N99+N100+N101+N102</f>
        <v>47803640</v>
      </c>
      <c r="O97" s="109">
        <f t="shared" si="17"/>
        <v>113533645</v>
      </c>
      <c r="P97" s="96">
        <f>P98+P99+P100+P101+P102</f>
        <v>47803640</v>
      </c>
      <c r="Q97" s="110">
        <f>Q98+Q99+Q100+Q101+Q102</f>
        <v>65730005</v>
      </c>
      <c r="R97" s="109">
        <f t="shared" si="18"/>
        <v>113533645</v>
      </c>
      <c r="S97" s="96">
        <f>S98+S99+S100+S101+S102</f>
        <v>47803640</v>
      </c>
      <c r="T97" s="110">
        <f>T98+T99+T100+T101+T102</f>
        <v>65730005</v>
      </c>
    </row>
    <row r="98" spans="1:20" ht="38.25" x14ac:dyDescent="0.2">
      <c r="A98" s="79" t="s">
        <v>183</v>
      </c>
      <c r="B98" s="119" t="s">
        <v>184</v>
      </c>
      <c r="C98" s="69">
        <f t="shared" si="14"/>
        <v>7592.6</v>
      </c>
      <c r="D98" s="69">
        <v>3796.3</v>
      </c>
      <c r="E98" s="69">
        <v>3796.3</v>
      </c>
      <c r="F98" s="92">
        <f t="shared" si="15"/>
        <v>4566000</v>
      </c>
      <c r="G98" s="92">
        <v>2283000</v>
      </c>
      <c r="H98" s="95">
        <v>2283000</v>
      </c>
      <c r="I98" s="107">
        <f t="shared" si="13"/>
        <v>7303760</v>
      </c>
      <c r="J98" s="98">
        <v>3651880</v>
      </c>
      <c r="K98" s="108">
        <v>3651880</v>
      </c>
      <c r="L98" s="107">
        <f t="shared" si="16"/>
        <v>8051760</v>
      </c>
      <c r="M98" s="98">
        <v>4025880</v>
      </c>
      <c r="N98" s="108">
        <v>4025880</v>
      </c>
      <c r="O98" s="107">
        <f t="shared" si="17"/>
        <v>9561465</v>
      </c>
      <c r="P98" s="98">
        <v>4025880</v>
      </c>
      <c r="Q98" s="108">
        <v>5535585</v>
      </c>
      <c r="R98" s="107">
        <f t="shared" si="18"/>
        <v>9561465</v>
      </c>
      <c r="S98" s="98">
        <v>4025880</v>
      </c>
      <c r="T98" s="108">
        <v>5535585</v>
      </c>
    </row>
    <row r="99" spans="1:20" ht="38.25" x14ac:dyDescent="0.2">
      <c r="A99" s="79" t="s">
        <v>185</v>
      </c>
      <c r="B99" s="119" t="s">
        <v>186</v>
      </c>
      <c r="C99" s="69">
        <f t="shared" si="14"/>
        <v>1684.4</v>
      </c>
      <c r="D99" s="69">
        <v>842.2</v>
      </c>
      <c r="E99" s="69">
        <v>842.2</v>
      </c>
      <c r="F99" s="92">
        <f t="shared" si="15"/>
        <v>996000</v>
      </c>
      <c r="G99" s="92">
        <v>498000</v>
      </c>
      <c r="H99" s="95">
        <v>498000</v>
      </c>
      <c r="I99" s="107">
        <f t="shared" si="13"/>
        <v>1620480</v>
      </c>
      <c r="J99" s="98">
        <v>810240</v>
      </c>
      <c r="K99" s="108">
        <v>810240</v>
      </c>
      <c r="L99" s="107">
        <f t="shared" si="16"/>
        <v>1518720</v>
      </c>
      <c r="M99" s="98">
        <v>759360</v>
      </c>
      <c r="N99" s="108">
        <v>759360</v>
      </c>
      <c r="O99" s="107">
        <f t="shared" si="17"/>
        <v>1803480</v>
      </c>
      <c r="P99" s="98">
        <v>759360</v>
      </c>
      <c r="Q99" s="108">
        <v>1044120</v>
      </c>
      <c r="R99" s="107">
        <f t="shared" si="18"/>
        <v>1803480</v>
      </c>
      <c r="S99" s="98">
        <v>759360</v>
      </c>
      <c r="T99" s="108">
        <v>1044120</v>
      </c>
    </row>
    <row r="100" spans="1:20" ht="25.5" x14ac:dyDescent="0.2">
      <c r="A100" s="79" t="s">
        <v>187</v>
      </c>
      <c r="B100" s="119" t="s">
        <v>188</v>
      </c>
      <c r="C100" s="69">
        <f t="shared" si="14"/>
        <v>16522.8</v>
      </c>
      <c r="D100" s="69">
        <v>8261.4</v>
      </c>
      <c r="E100" s="69">
        <v>8261.4</v>
      </c>
      <c r="F100" s="92">
        <f t="shared" si="15"/>
        <v>13508000</v>
      </c>
      <c r="G100" s="92">
        <v>6754000</v>
      </c>
      <c r="H100" s="95">
        <v>6754000</v>
      </c>
      <c r="I100" s="107">
        <f t="shared" si="13"/>
        <v>15894160</v>
      </c>
      <c r="J100" s="98">
        <v>7947080</v>
      </c>
      <c r="K100" s="108">
        <v>7947080</v>
      </c>
      <c r="L100" s="107">
        <f t="shared" si="16"/>
        <v>19514800</v>
      </c>
      <c r="M100" s="98">
        <v>9757400</v>
      </c>
      <c r="N100" s="108">
        <v>9757400</v>
      </c>
      <c r="O100" s="107">
        <f t="shared" si="17"/>
        <v>23173825</v>
      </c>
      <c r="P100" s="98">
        <v>9757400</v>
      </c>
      <c r="Q100" s="108">
        <v>13416425</v>
      </c>
      <c r="R100" s="107">
        <f t="shared" si="18"/>
        <v>23173825</v>
      </c>
      <c r="S100" s="98">
        <v>9757400</v>
      </c>
      <c r="T100" s="108">
        <v>13416425</v>
      </c>
    </row>
    <row r="101" spans="1:20" ht="25.5" x14ac:dyDescent="0.2">
      <c r="A101" s="79" t="s">
        <v>189</v>
      </c>
      <c r="B101" s="119" t="s">
        <v>190</v>
      </c>
      <c r="C101" s="69">
        <f t="shared" si="14"/>
        <v>65680.600000000006</v>
      </c>
      <c r="D101" s="69">
        <v>32840.300000000003</v>
      </c>
      <c r="E101" s="69">
        <v>32840.300000000003</v>
      </c>
      <c r="F101" s="92">
        <f t="shared" si="15"/>
        <v>60928000</v>
      </c>
      <c r="G101" s="92">
        <v>30464000</v>
      </c>
      <c r="H101" s="95">
        <v>30464000</v>
      </c>
      <c r="I101" s="107">
        <f t="shared" si="13"/>
        <v>63181600</v>
      </c>
      <c r="J101" s="98">
        <v>31590800</v>
      </c>
      <c r="K101" s="108">
        <v>31590800</v>
      </c>
      <c r="L101" s="107">
        <f t="shared" si="16"/>
        <v>66522000</v>
      </c>
      <c r="M101" s="98">
        <v>33261000</v>
      </c>
      <c r="N101" s="108">
        <v>33261000</v>
      </c>
      <c r="O101" s="107">
        <f t="shared" si="17"/>
        <v>78994875</v>
      </c>
      <c r="P101" s="98">
        <v>33261000</v>
      </c>
      <c r="Q101" s="108">
        <v>45733875</v>
      </c>
      <c r="R101" s="107">
        <f t="shared" si="18"/>
        <v>78994875</v>
      </c>
      <c r="S101" s="98">
        <v>33261000</v>
      </c>
      <c r="T101" s="108">
        <v>45733875</v>
      </c>
    </row>
    <row r="102" spans="1:20" ht="9" hidden="1" customHeight="1" x14ac:dyDescent="0.2">
      <c r="A102" s="79" t="s">
        <v>191</v>
      </c>
      <c r="B102" s="119" t="s">
        <v>192</v>
      </c>
      <c r="C102" s="69">
        <f t="shared" si="14"/>
        <v>0</v>
      </c>
      <c r="D102" s="69"/>
      <c r="E102" s="69"/>
      <c r="F102" s="92">
        <f t="shared" si="15"/>
        <v>0</v>
      </c>
      <c r="G102" s="92"/>
      <c r="H102" s="95"/>
      <c r="I102" s="107">
        <f t="shared" si="13"/>
        <v>0</v>
      </c>
      <c r="J102" s="98"/>
      <c r="K102" s="108"/>
      <c r="L102" s="107">
        <f t="shared" si="16"/>
        <v>0</v>
      </c>
      <c r="M102" s="98"/>
      <c r="N102" s="108"/>
      <c r="O102" s="107">
        <f t="shared" si="17"/>
        <v>0</v>
      </c>
      <c r="P102" s="98"/>
      <c r="Q102" s="108"/>
      <c r="R102" s="107">
        <f t="shared" si="18"/>
        <v>0</v>
      </c>
      <c r="S102" s="98"/>
      <c r="T102" s="108"/>
    </row>
    <row r="103" spans="1:20" ht="121.7" customHeight="1" x14ac:dyDescent="0.2">
      <c r="A103" s="74" t="s">
        <v>193</v>
      </c>
      <c r="B103" s="105" t="s">
        <v>194</v>
      </c>
      <c r="C103" s="15">
        <f t="shared" si="14"/>
        <v>1770.5</v>
      </c>
      <c r="D103" s="15">
        <v>1770.5</v>
      </c>
      <c r="E103" s="15"/>
      <c r="F103" s="89">
        <f t="shared" si="15"/>
        <v>250000</v>
      </c>
      <c r="G103" s="89">
        <v>250000</v>
      </c>
      <c r="H103" s="104"/>
      <c r="I103" s="109">
        <f t="shared" si="13"/>
        <v>13737049</v>
      </c>
      <c r="J103" s="96">
        <v>13737049</v>
      </c>
      <c r="K103" s="110"/>
      <c r="L103" s="109">
        <f t="shared" si="16"/>
        <v>5000000</v>
      </c>
      <c r="M103" s="96">
        <v>5000000</v>
      </c>
      <c r="N103" s="110"/>
      <c r="O103" s="109">
        <f t="shared" si="17"/>
        <v>5000000</v>
      </c>
      <c r="P103" s="96">
        <v>5000000</v>
      </c>
      <c r="Q103" s="110"/>
      <c r="R103" s="109">
        <f t="shared" si="18"/>
        <v>5000000</v>
      </c>
      <c r="S103" s="96">
        <v>5000000</v>
      </c>
      <c r="T103" s="110"/>
    </row>
    <row r="104" spans="1:20" ht="63.75" hidden="1" x14ac:dyDescent="0.2">
      <c r="A104" s="74" t="s">
        <v>195</v>
      </c>
      <c r="B104" s="105" t="s">
        <v>196</v>
      </c>
      <c r="C104" s="15">
        <f t="shared" si="14"/>
        <v>11.2</v>
      </c>
      <c r="D104" s="15">
        <v>11.2</v>
      </c>
      <c r="E104" s="15"/>
      <c r="F104" s="89">
        <f t="shared" si="15"/>
        <v>0</v>
      </c>
      <c r="G104" s="89">
        <v>0</v>
      </c>
      <c r="H104" s="104"/>
      <c r="I104" s="109">
        <f t="shared" si="13"/>
        <v>0</v>
      </c>
      <c r="J104" s="96"/>
      <c r="K104" s="110"/>
      <c r="L104" s="109">
        <f t="shared" si="16"/>
        <v>0</v>
      </c>
      <c r="M104" s="96"/>
      <c r="N104" s="110"/>
      <c r="O104" s="109">
        <f t="shared" si="17"/>
        <v>0</v>
      </c>
      <c r="P104" s="96"/>
      <c r="Q104" s="110"/>
      <c r="R104" s="109">
        <f t="shared" si="18"/>
        <v>0</v>
      </c>
      <c r="S104" s="96"/>
      <c r="T104" s="110"/>
    </row>
    <row r="105" spans="1:20" ht="114.75" x14ac:dyDescent="0.2">
      <c r="A105" s="76" t="s">
        <v>197</v>
      </c>
      <c r="B105" s="105" t="s">
        <v>198</v>
      </c>
      <c r="C105" s="15">
        <f t="shared" si="14"/>
        <v>275</v>
      </c>
      <c r="D105" s="15">
        <v>275</v>
      </c>
      <c r="E105" s="15"/>
      <c r="F105" s="89">
        <f t="shared" si="15"/>
        <v>250000</v>
      </c>
      <c r="G105" s="89">
        <v>250000</v>
      </c>
      <c r="H105" s="104"/>
      <c r="I105" s="109">
        <f t="shared" si="13"/>
        <v>300000</v>
      </c>
      <c r="J105" s="96">
        <v>300000</v>
      </c>
      <c r="K105" s="110"/>
      <c r="L105" s="109">
        <f t="shared" si="16"/>
        <v>125000</v>
      </c>
      <c r="M105" s="96">
        <v>125000</v>
      </c>
      <c r="N105" s="110"/>
      <c r="O105" s="109">
        <f t="shared" si="17"/>
        <v>125000</v>
      </c>
      <c r="P105" s="96">
        <v>125000</v>
      </c>
      <c r="Q105" s="110"/>
      <c r="R105" s="109">
        <f t="shared" si="18"/>
        <v>125000</v>
      </c>
      <c r="S105" s="96">
        <v>125000</v>
      </c>
      <c r="T105" s="110"/>
    </row>
    <row r="106" spans="1:20" ht="51" x14ac:dyDescent="0.2">
      <c r="A106" s="71" t="s">
        <v>199</v>
      </c>
      <c r="B106" s="105" t="s">
        <v>200</v>
      </c>
      <c r="C106" s="15">
        <f t="shared" si="14"/>
        <v>0</v>
      </c>
      <c r="D106" s="15">
        <v>0</v>
      </c>
      <c r="E106" s="15"/>
      <c r="F106" s="89">
        <f t="shared" si="15"/>
        <v>84000</v>
      </c>
      <c r="G106" s="89">
        <v>84000</v>
      </c>
      <c r="H106" s="104"/>
      <c r="I106" s="109">
        <f t="shared" si="13"/>
        <v>504727</v>
      </c>
      <c r="J106" s="96">
        <v>504727</v>
      </c>
      <c r="K106" s="110"/>
      <c r="L106" s="109">
        <f t="shared" si="16"/>
        <v>319220</v>
      </c>
      <c r="M106" s="96">
        <v>319220</v>
      </c>
      <c r="N106" s="110"/>
      <c r="O106" s="109">
        <f t="shared" si="17"/>
        <v>319220</v>
      </c>
      <c r="P106" s="96">
        <v>319220</v>
      </c>
      <c r="Q106" s="110"/>
      <c r="R106" s="109">
        <f t="shared" si="18"/>
        <v>319220</v>
      </c>
      <c r="S106" s="96">
        <v>319220</v>
      </c>
      <c r="T106" s="110"/>
    </row>
    <row r="107" spans="1:20" ht="89.25" x14ac:dyDescent="0.2">
      <c r="A107" s="70" t="s">
        <v>201</v>
      </c>
      <c r="B107" s="125" t="s">
        <v>202</v>
      </c>
      <c r="C107" s="15">
        <f t="shared" si="14"/>
        <v>481.8</v>
      </c>
      <c r="D107" s="15">
        <v>481.8</v>
      </c>
      <c r="E107" s="15"/>
      <c r="F107" s="89">
        <f t="shared" si="15"/>
        <v>5797000</v>
      </c>
      <c r="G107" s="89">
        <v>5797000</v>
      </c>
      <c r="H107" s="104"/>
      <c r="I107" s="109">
        <f t="shared" si="13"/>
        <v>1000000</v>
      </c>
      <c r="J107" s="96">
        <v>1000000</v>
      </c>
      <c r="K107" s="110"/>
      <c r="L107" s="109">
        <f t="shared" si="16"/>
        <v>1000000</v>
      </c>
      <c r="M107" s="96">
        <v>1000000</v>
      </c>
      <c r="N107" s="110"/>
      <c r="O107" s="109">
        <f t="shared" si="17"/>
        <v>1000000</v>
      </c>
      <c r="P107" s="96">
        <v>1000000</v>
      </c>
      <c r="Q107" s="110"/>
      <c r="R107" s="109">
        <f t="shared" si="18"/>
        <v>1000000</v>
      </c>
      <c r="S107" s="96">
        <v>1000000</v>
      </c>
      <c r="T107" s="110"/>
    </row>
    <row r="108" spans="1:20" ht="63.75" x14ac:dyDescent="0.2">
      <c r="A108" s="74" t="s">
        <v>203</v>
      </c>
      <c r="B108" s="125" t="s">
        <v>204</v>
      </c>
      <c r="C108" s="15">
        <f t="shared" si="14"/>
        <v>2886.5</v>
      </c>
      <c r="D108" s="15">
        <v>2886.5</v>
      </c>
      <c r="E108" s="15"/>
      <c r="F108" s="89">
        <f t="shared" si="15"/>
        <v>2828000</v>
      </c>
      <c r="G108" s="89">
        <v>2828000</v>
      </c>
      <c r="H108" s="104"/>
      <c r="I108" s="109">
        <f t="shared" si="13"/>
        <v>2806000</v>
      </c>
      <c r="J108" s="96">
        <v>2806000</v>
      </c>
      <c r="K108" s="110"/>
      <c r="L108" s="109">
        <f t="shared" si="16"/>
        <v>2733000</v>
      </c>
      <c r="M108" s="96">
        <v>2733000</v>
      </c>
      <c r="N108" s="110"/>
      <c r="O108" s="109">
        <f t="shared" si="17"/>
        <v>2733000</v>
      </c>
      <c r="P108" s="96">
        <v>2733000</v>
      </c>
      <c r="Q108" s="110"/>
      <c r="R108" s="109">
        <f t="shared" si="18"/>
        <v>2733000</v>
      </c>
      <c r="S108" s="96">
        <v>2733000</v>
      </c>
      <c r="T108" s="110"/>
    </row>
    <row r="109" spans="1:20" ht="76.5" x14ac:dyDescent="0.2">
      <c r="A109" s="74" t="s">
        <v>205</v>
      </c>
      <c r="B109" s="125" t="s">
        <v>206</v>
      </c>
      <c r="C109" s="15">
        <f t="shared" si="14"/>
        <v>132.80000000000001</v>
      </c>
      <c r="D109" s="15">
        <v>132.80000000000001</v>
      </c>
      <c r="E109" s="15"/>
      <c r="F109" s="89">
        <f t="shared" si="15"/>
        <v>70000</v>
      </c>
      <c r="G109" s="89">
        <v>70000</v>
      </c>
      <c r="H109" s="104"/>
      <c r="I109" s="109">
        <f t="shared" si="13"/>
        <v>70000</v>
      </c>
      <c r="J109" s="96">
        <v>70000</v>
      </c>
      <c r="K109" s="110"/>
      <c r="L109" s="109">
        <f t="shared" si="16"/>
        <v>70000</v>
      </c>
      <c r="M109" s="96">
        <v>70000</v>
      </c>
      <c r="N109" s="110"/>
      <c r="O109" s="109">
        <f t="shared" si="17"/>
        <v>70000</v>
      </c>
      <c r="P109" s="96">
        <v>70000</v>
      </c>
      <c r="Q109" s="110"/>
      <c r="R109" s="109">
        <f t="shared" si="18"/>
        <v>70000</v>
      </c>
      <c r="S109" s="96">
        <v>70000</v>
      </c>
      <c r="T109" s="110"/>
    </row>
    <row r="110" spans="1:20" ht="51" x14ac:dyDescent="0.2">
      <c r="A110" s="74" t="s">
        <v>207</v>
      </c>
      <c r="B110" s="118" t="s">
        <v>208</v>
      </c>
      <c r="C110" s="15">
        <f t="shared" si="14"/>
        <v>171487.29999999996</v>
      </c>
      <c r="D110" s="15">
        <f>D114+D112+D113</f>
        <v>5608.2999999999993</v>
      </c>
      <c r="E110" s="15">
        <f>E114+E112+E113</f>
        <v>165878.99999999997</v>
      </c>
      <c r="F110" s="89">
        <f t="shared" si="15"/>
        <v>101448000</v>
      </c>
      <c r="G110" s="89">
        <f>G114+G112+G113</f>
        <v>29690000</v>
      </c>
      <c r="H110" s="104">
        <f>H114+H112+H113</f>
        <v>71758000</v>
      </c>
      <c r="I110" s="109">
        <f t="shared" ref="I110:I157" si="19">J110+K110</f>
        <v>30962669</v>
      </c>
      <c r="J110" s="96">
        <f>SUM(J111:J114)</f>
        <v>30962669</v>
      </c>
      <c r="K110" s="110">
        <f>K114+K112+K113</f>
        <v>0</v>
      </c>
      <c r="L110" s="109">
        <f t="shared" si="16"/>
        <v>282426232</v>
      </c>
      <c r="M110" s="96">
        <f>SUM(M111:M114)</f>
        <v>26261800</v>
      </c>
      <c r="N110" s="110">
        <v>256164432</v>
      </c>
      <c r="O110" s="109">
        <f t="shared" si="17"/>
        <v>282271632</v>
      </c>
      <c r="P110" s="96">
        <f>SUM(P111:P114)</f>
        <v>26107200</v>
      </c>
      <c r="Q110" s="110">
        <v>256164432</v>
      </c>
      <c r="R110" s="109">
        <f t="shared" si="18"/>
        <v>281321332</v>
      </c>
      <c r="S110" s="96">
        <f>SUM(S111:S114)</f>
        <v>25156900</v>
      </c>
      <c r="T110" s="110">
        <v>256164432</v>
      </c>
    </row>
    <row r="111" spans="1:20" ht="123.75" x14ac:dyDescent="0.2">
      <c r="A111" s="74" t="s">
        <v>209</v>
      </c>
      <c r="B111" s="101" t="s">
        <v>210</v>
      </c>
      <c r="C111" s="15"/>
      <c r="D111" s="15"/>
      <c r="E111" s="15"/>
      <c r="F111" s="89"/>
      <c r="G111" s="89"/>
      <c r="H111" s="104"/>
      <c r="I111" s="109">
        <f t="shared" si="19"/>
        <v>37000</v>
      </c>
      <c r="J111" s="96">
        <v>37000</v>
      </c>
      <c r="K111" s="110"/>
      <c r="L111" s="109"/>
      <c r="M111" s="96">
        <v>33000</v>
      </c>
      <c r="N111" s="110"/>
      <c r="O111" s="109">
        <f t="shared" si="17"/>
        <v>33000</v>
      </c>
      <c r="P111" s="96">
        <v>33000</v>
      </c>
      <c r="Q111" s="110"/>
      <c r="R111" s="109">
        <f t="shared" si="18"/>
        <v>33000</v>
      </c>
      <c r="S111" s="96">
        <v>33000</v>
      </c>
      <c r="T111" s="110"/>
    </row>
    <row r="112" spans="1:20" ht="31.7" customHeight="1" x14ac:dyDescent="0.2">
      <c r="A112" s="71" t="s">
        <v>211</v>
      </c>
      <c r="B112" s="117" t="s">
        <v>212</v>
      </c>
      <c r="C112" s="15">
        <f>D112+E112</f>
        <v>123933.9</v>
      </c>
      <c r="D112" s="15">
        <v>-25432.5</v>
      </c>
      <c r="E112" s="15">
        <v>149366.39999999999</v>
      </c>
      <c r="F112" s="89">
        <f>G112+H112</f>
        <v>90532000</v>
      </c>
      <c r="G112" s="89">
        <v>18774000</v>
      </c>
      <c r="H112" s="104">
        <v>71758000</v>
      </c>
      <c r="I112" s="109">
        <f t="shared" si="19"/>
        <v>20592469</v>
      </c>
      <c r="J112" s="96">
        <v>20592469</v>
      </c>
      <c r="K112" s="110"/>
      <c r="L112" s="109">
        <f t="shared" si="16"/>
        <v>19486400</v>
      </c>
      <c r="M112" s="96">
        <v>19486400</v>
      </c>
      <c r="N112" s="110"/>
      <c r="O112" s="109">
        <f t="shared" si="17"/>
        <v>19294900</v>
      </c>
      <c r="P112" s="96">
        <v>19294900</v>
      </c>
      <c r="Q112" s="110"/>
      <c r="R112" s="109">
        <f t="shared" si="18"/>
        <v>18303400</v>
      </c>
      <c r="S112" s="96">
        <v>18303400</v>
      </c>
      <c r="T112" s="110"/>
    </row>
    <row r="113" spans="1:20" ht="60.4" customHeight="1" x14ac:dyDescent="0.2">
      <c r="A113" s="71" t="s">
        <v>213</v>
      </c>
      <c r="B113" s="117" t="s">
        <v>214</v>
      </c>
      <c r="C113" s="15">
        <f>D113+E113</f>
        <v>1222.3</v>
      </c>
      <c r="D113" s="15"/>
      <c r="E113" s="15">
        <v>1222.3</v>
      </c>
      <c r="F113" s="89">
        <f t="shared" si="15"/>
        <v>5837000</v>
      </c>
      <c r="G113" s="89">
        <v>5837000</v>
      </c>
      <c r="H113" s="104"/>
      <c r="I113" s="109">
        <f t="shared" si="19"/>
        <v>6382000</v>
      </c>
      <c r="J113" s="96">
        <v>6382000</v>
      </c>
      <c r="K113" s="110"/>
      <c r="L113" s="109">
        <f t="shared" si="16"/>
        <v>4935600</v>
      </c>
      <c r="M113" s="96">
        <v>4935600</v>
      </c>
      <c r="N113" s="110"/>
      <c r="O113" s="109">
        <f t="shared" si="17"/>
        <v>4972500</v>
      </c>
      <c r="P113" s="96">
        <v>4972500</v>
      </c>
      <c r="Q113" s="110"/>
      <c r="R113" s="109">
        <f t="shared" si="18"/>
        <v>5013700</v>
      </c>
      <c r="S113" s="96">
        <v>5013700</v>
      </c>
      <c r="T113" s="110"/>
    </row>
    <row r="114" spans="1:20" ht="25.5" x14ac:dyDescent="0.2">
      <c r="A114" s="74" t="s">
        <v>215</v>
      </c>
      <c r="B114" s="118" t="s">
        <v>216</v>
      </c>
      <c r="C114" s="15">
        <f>D114+E114</f>
        <v>46331.1</v>
      </c>
      <c r="D114" s="15">
        <v>31040.799999999999</v>
      </c>
      <c r="E114" s="15">
        <v>15290.3</v>
      </c>
      <c r="F114" s="89">
        <f>G114+H114</f>
        <v>5079000</v>
      </c>
      <c r="G114" s="89">
        <v>5079000</v>
      </c>
      <c r="H114" s="104"/>
      <c r="I114" s="109">
        <f t="shared" si="19"/>
        <v>3951200</v>
      </c>
      <c r="J114" s="96">
        <v>3951200</v>
      </c>
      <c r="K114" s="110"/>
      <c r="L114" s="109">
        <f t="shared" si="16"/>
        <v>1806800</v>
      </c>
      <c r="M114" s="96">
        <v>1806800</v>
      </c>
      <c r="N114" s="110"/>
      <c r="O114" s="109">
        <f t="shared" si="17"/>
        <v>1806800</v>
      </c>
      <c r="P114" s="96">
        <v>1806800</v>
      </c>
      <c r="Q114" s="110"/>
      <c r="R114" s="109">
        <f t="shared" si="18"/>
        <v>1806800</v>
      </c>
      <c r="S114" s="96">
        <v>1806800</v>
      </c>
      <c r="T114" s="110"/>
    </row>
    <row r="115" spans="1:20" ht="38.25" x14ac:dyDescent="0.2">
      <c r="A115" s="74" t="s">
        <v>217</v>
      </c>
      <c r="B115" s="117" t="s">
        <v>218</v>
      </c>
      <c r="C115" s="15">
        <f t="shared" ref="C115:C157" si="20">D115+E115</f>
        <v>868905.5</v>
      </c>
      <c r="D115" s="15">
        <f>SUM(D117:D128)</f>
        <v>163649.59999999998</v>
      </c>
      <c r="E115" s="15">
        <f>SUM(E116:E128)</f>
        <v>705255.9</v>
      </c>
      <c r="F115" s="89">
        <f t="shared" ref="F115:F157" si="21">G115+H115</f>
        <v>136385000</v>
      </c>
      <c r="G115" s="89">
        <f>SUM(G117:G128)</f>
        <v>14280000</v>
      </c>
      <c r="H115" s="104">
        <f>SUM(H116:H128)</f>
        <v>122105000</v>
      </c>
      <c r="I115" s="109">
        <f t="shared" si="19"/>
        <v>133696680</v>
      </c>
      <c r="J115" s="96">
        <f>SUM(J117:J128)</f>
        <v>2466000</v>
      </c>
      <c r="K115" s="110">
        <f>SUM(K116:K128)</f>
        <v>131230680</v>
      </c>
      <c r="L115" s="109">
        <f t="shared" si="16"/>
        <v>162202900</v>
      </c>
      <c r="M115" s="96">
        <f>SUM(M117:M128)</f>
        <v>1837000</v>
      </c>
      <c r="N115" s="110">
        <f>SUM(N116:N128)</f>
        <v>160365900</v>
      </c>
      <c r="O115" s="109">
        <f t="shared" si="17"/>
        <v>114348100</v>
      </c>
      <c r="P115" s="96">
        <f>SUM(P117:P128)</f>
        <v>1816000</v>
      </c>
      <c r="Q115" s="110">
        <f>SUM(Q116:Q128)</f>
        <v>112532100</v>
      </c>
      <c r="R115" s="109">
        <f t="shared" si="18"/>
        <v>103703800</v>
      </c>
      <c r="S115" s="96">
        <f>SUM(S117:S128)</f>
        <v>1795000</v>
      </c>
      <c r="T115" s="110">
        <f>SUM(T116:T128)</f>
        <v>101908800</v>
      </c>
    </row>
    <row r="116" spans="1:20" ht="23.25" customHeight="1" x14ac:dyDescent="0.2">
      <c r="A116" s="77" t="s">
        <v>219</v>
      </c>
      <c r="B116" s="125" t="s">
        <v>220</v>
      </c>
      <c r="C116" s="15">
        <f t="shared" si="20"/>
        <v>289</v>
      </c>
      <c r="D116" s="15"/>
      <c r="E116" s="15">
        <v>289</v>
      </c>
      <c r="F116" s="89">
        <f t="shared" si="21"/>
        <v>0</v>
      </c>
      <c r="G116" s="89"/>
      <c r="H116" s="104"/>
      <c r="I116" s="109">
        <f t="shared" si="19"/>
        <v>100000</v>
      </c>
      <c r="J116" s="96"/>
      <c r="K116" s="110">
        <v>100000</v>
      </c>
      <c r="L116" s="109">
        <f t="shared" si="16"/>
        <v>250000</v>
      </c>
      <c r="M116" s="96"/>
      <c r="N116" s="110">
        <v>250000</v>
      </c>
      <c r="O116" s="109">
        <f t="shared" si="17"/>
        <v>30000</v>
      </c>
      <c r="P116" s="96"/>
      <c r="Q116" s="110">
        <v>30000</v>
      </c>
      <c r="R116" s="109">
        <f t="shared" si="18"/>
        <v>40000</v>
      </c>
      <c r="S116" s="96"/>
      <c r="T116" s="110">
        <v>40000</v>
      </c>
    </row>
    <row r="117" spans="1:20" ht="183.2" customHeight="1" x14ac:dyDescent="0.2">
      <c r="A117" s="75" t="s">
        <v>221</v>
      </c>
      <c r="B117" s="119" t="s">
        <v>222</v>
      </c>
      <c r="C117" s="69">
        <f t="shared" si="20"/>
        <v>71.3</v>
      </c>
      <c r="D117" s="69">
        <v>71.3</v>
      </c>
      <c r="E117" s="69"/>
      <c r="F117" s="92">
        <f t="shared" si="21"/>
        <v>40000</v>
      </c>
      <c r="G117" s="92">
        <v>40000</v>
      </c>
      <c r="H117" s="95"/>
      <c r="I117" s="107">
        <f t="shared" si="19"/>
        <v>25000</v>
      </c>
      <c r="J117" s="98">
        <v>25000</v>
      </c>
      <c r="K117" s="108"/>
      <c r="L117" s="107">
        <f t="shared" si="16"/>
        <v>25000</v>
      </c>
      <c r="M117" s="98">
        <v>25000</v>
      </c>
      <c r="N117" s="108"/>
      <c r="O117" s="107">
        <f t="shared" si="17"/>
        <v>25000</v>
      </c>
      <c r="P117" s="98">
        <v>25000</v>
      </c>
      <c r="Q117" s="108"/>
      <c r="R117" s="107">
        <f t="shared" si="18"/>
        <v>25000</v>
      </c>
      <c r="S117" s="98">
        <v>25000</v>
      </c>
      <c r="T117" s="108"/>
    </row>
    <row r="118" spans="1:20" ht="219.95" customHeight="1" x14ac:dyDescent="0.2">
      <c r="A118" s="75" t="s">
        <v>223</v>
      </c>
      <c r="B118" s="122" t="s">
        <v>224</v>
      </c>
      <c r="C118" s="69">
        <f t="shared" si="20"/>
        <v>4711.5</v>
      </c>
      <c r="D118" s="69">
        <v>4711.5</v>
      </c>
      <c r="E118" s="69"/>
      <c r="F118" s="92">
        <f t="shared" si="21"/>
        <v>4000000</v>
      </c>
      <c r="G118" s="92">
        <v>4000000</v>
      </c>
      <c r="H118" s="95"/>
      <c r="I118" s="107">
        <f t="shared" si="19"/>
        <v>2000000</v>
      </c>
      <c r="J118" s="98">
        <v>2000000</v>
      </c>
      <c r="K118" s="108"/>
      <c r="L118" s="107">
        <f t="shared" si="16"/>
        <v>1342000</v>
      </c>
      <c r="M118" s="98">
        <v>1342000</v>
      </c>
      <c r="N118" s="108"/>
      <c r="O118" s="107">
        <f t="shared" si="17"/>
        <v>1321000</v>
      </c>
      <c r="P118" s="98">
        <v>1321000</v>
      </c>
      <c r="Q118" s="108"/>
      <c r="R118" s="107">
        <f t="shared" si="18"/>
        <v>1300000</v>
      </c>
      <c r="S118" s="98">
        <v>1300000</v>
      </c>
      <c r="T118" s="108"/>
    </row>
    <row r="119" spans="1:20" ht="192.2" customHeight="1" x14ac:dyDescent="0.2">
      <c r="A119" s="75" t="s">
        <v>225</v>
      </c>
      <c r="B119" s="119" t="s">
        <v>226</v>
      </c>
      <c r="C119" s="69">
        <f t="shared" si="20"/>
        <v>690.9</v>
      </c>
      <c r="D119" s="69">
        <v>690.9</v>
      </c>
      <c r="E119" s="69"/>
      <c r="F119" s="92">
        <f t="shared" si="21"/>
        <v>287000</v>
      </c>
      <c r="G119" s="92">
        <v>287000</v>
      </c>
      <c r="H119" s="95"/>
      <c r="I119" s="107">
        <f t="shared" si="19"/>
        <v>441000</v>
      </c>
      <c r="J119" s="98">
        <v>441000</v>
      </c>
      <c r="K119" s="108"/>
      <c r="L119" s="107">
        <f t="shared" si="16"/>
        <v>470000</v>
      </c>
      <c r="M119" s="98">
        <v>470000</v>
      </c>
      <c r="N119" s="108"/>
      <c r="O119" s="107">
        <f t="shared" si="17"/>
        <v>470000</v>
      </c>
      <c r="P119" s="98">
        <v>470000</v>
      </c>
      <c r="Q119" s="108"/>
      <c r="R119" s="107">
        <f t="shared" si="18"/>
        <v>470000</v>
      </c>
      <c r="S119" s="98">
        <v>470000</v>
      </c>
      <c r="T119" s="108"/>
    </row>
    <row r="120" spans="1:20" ht="178.5" hidden="1" x14ac:dyDescent="0.2">
      <c r="A120" s="75" t="s">
        <v>227</v>
      </c>
      <c r="B120" s="122" t="s">
        <v>228</v>
      </c>
      <c r="C120" s="69">
        <f t="shared" si="20"/>
        <v>45727.7</v>
      </c>
      <c r="D120" s="69">
        <v>45727.7</v>
      </c>
      <c r="E120" s="69"/>
      <c r="F120" s="92">
        <f t="shared" si="21"/>
        <v>0</v>
      </c>
      <c r="G120" s="92">
        <v>0</v>
      </c>
      <c r="H120" s="95"/>
      <c r="I120" s="107">
        <f t="shared" si="19"/>
        <v>0</v>
      </c>
      <c r="J120" s="98"/>
      <c r="K120" s="108"/>
      <c r="L120" s="107">
        <f t="shared" si="16"/>
        <v>0</v>
      </c>
      <c r="M120" s="98"/>
      <c r="N120" s="108"/>
      <c r="O120" s="107">
        <f t="shared" si="17"/>
        <v>0</v>
      </c>
      <c r="P120" s="98"/>
      <c r="Q120" s="108"/>
      <c r="R120" s="107">
        <f t="shared" si="18"/>
        <v>0</v>
      </c>
      <c r="S120" s="98"/>
      <c r="T120" s="108"/>
    </row>
    <row r="121" spans="1:20" ht="153" x14ac:dyDescent="0.2">
      <c r="A121" s="73" t="s">
        <v>229</v>
      </c>
      <c r="B121" s="122" t="s">
        <v>230</v>
      </c>
      <c r="C121" s="69">
        <f t="shared" si="20"/>
        <v>1825.2</v>
      </c>
      <c r="D121" s="69"/>
      <c r="E121" s="69">
        <v>1825.2</v>
      </c>
      <c r="F121" s="92">
        <f t="shared" si="21"/>
        <v>540000</v>
      </c>
      <c r="G121" s="92"/>
      <c r="H121" s="95">
        <v>540000</v>
      </c>
      <c r="I121" s="107">
        <f t="shared" si="19"/>
        <v>1330000</v>
      </c>
      <c r="J121" s="98"/>
      <c r="K121" s="108">
        <v>1330000</v>
      </c>
      <c r="L121" s="107">
        <f t="shared" si="16"/>
        <v>724000</v>
      </c>
      <c r="M121" s="98"/>
      <c r="N121" s="108">
        <v>724000</v>
      </c>
      <c r="O121" s="107">
        <f t="shared" si="17"/>
        <v>224000</v>
      </c>
      <c r="P121" s="98"/>
      <c r="Q121" s="108">
        <v>224000</v>
      </c>
      <c r="R121" s="107">
        <f t="shared" si="18"/>
        <v>224000</v>
      </c>
      <c r="S121" s="98"/>
      <c r="T121" s="108">
        <v>224000</v>
      </c>
    </row>
    <row r="122" spans="1:20" ht="153" x14ac:dyDescent="0.2">
      <c r="A122" s="73" t="s">
        <v>231</v>
      </c>
      <c r="B122" s="122" t="s">
        <v>232</v>
      </c>
      <c r="C122" s="69">
        <f t="shared" si="20"/>
        <v>58.7</v>
      </c>
      <c r="D122" s="69"/>
      <c r="E122" s="69">
        <v>58.7</v>
      </c>
      <c r="F122" s="92">
        <f t="shared" si="21"/>
        <v>200000</v>
      </c>
      <c r="G122" s="92"/>
      <c r="H122" s="95">
        <v>200000</v>
      </c>
      <c r="I122" s="107">
        <f t="shared" si="19"/>
        <v>34100</v>
      </c>
      <c r="J122" s="98"/>
      <c r="K122" s="108">
        <v>34100</v>
      </c>
      <c r="L122" s="107">
        <f t="shared" si="16"/>
        <v>0</v>
      </c>
      <c r="M122" s="98"/>
      <c r="N122" s="108">
        <v>0</v>
      </c>
      <c r="O122" s="107">
        <f t="shared" si="17"/>
        <v>0</v>
      </c>
      <c r="P122" s="98"/>
      <c r="Q122" s="108">
        <v>0</v>
      </c>
      <c r="R122" s="107">
        <f t="shared" si="18"/>
        <v>0</v>
      </c>
      <c r="S122" s="98"/>
      <c r="T122" s="108">
        <v>0</v>
      </c>
    </row>
    <row r="123" spans="1:20" ht="153" x14ac:dyDescent="0.2">
      <c r="A123" s="73" t="s">
        <v>233</v>
      </c>
      <c r="B123" s="119" t="s">
        <v>234</v>
      </c>
      <c r="C123" s="69">
        <f t="shared" si="20"/>
        <v>112163.3</v>
      </c>
      <c r="D123" s="69"/>
      <c r="E123" s="69">
        <v>112163.3</v>
      </c>
      <c r="F123" s="92">
        <f t="shared" si="21"/>
        <v>92139000</v>
      </c>
      <c r="G123" s="92"/>
      <c r="H123" s="95">
        <v>92139000</v>
      </c>
      <c r="I123" s="107">
        <f t="shared" si="19"/>
        <v>86550200</v>
      </c>
      <c r="J123" s="98"/>
      <c r="K123" s="108">
        <v>86550200</v>
      </c>
      <c r="L123" s="107">
        <f t="shared" si="16"/>
        <v>95641500</v>
      </c>
      <c r="M123" s="98"/>
      <c r="N123" s="108">
        <v>95641500</v>
      </c>
      <c r="O123" s="107">
        <f t="shared" si="17"/>
        <v>71957500</v>
      </c>
      <c r="P123" s="98"/>
      <c r="Q123" s="108">
        <v>71957500</v>
      </c>
      <c r="R123" s="107">
        <f t="shared" si="18"/>
        <v>71228000</v>
      </c>
      <c r="S123" s="98"/>
      <c r="T123" s="108">
        <v>71228000</v>
      </c>
    </row>
    <row r="124" spans="1:20" ht="153" x14ac:dyDescent="0.2">
      <c r="A124" s="73" t="s">
        <v>235</v>
      </c>
      <c r="B124" s="119" t="s">
        <v>236</v>
      </c>
      <c r="C124" s="69">
        <f t="shared" si="20"/>
        <v>10134.799999999999</v>
      </c>
      <c r="D124" s="69"/>
      <c r="E124" s="69">
        <v>10134.799999999999</v>
      </c>
      <c r="F124" s="92">
        <f t="shared" si="21"/>
        <v>100000</v>
      </c>
      <c r="G124" s="92"/>
      <c r="H124" s="95">
        <v>100000</v>
      </c>
      <c r="I124" s="107">
        <f t="shared" si="19"/>
        <v>0</v>
      </c>
      <c r="J124" s="98"/>
      <c r="K124" s="108"/>
      <c r="L124" s="107">
        <f t="shared" si="16"/>
        <v>410000</v>
      </c>
      <c r="M124" s="98"/>
      <c r="N124" s="108">
        <v>410000</v>
      </c>
      <c r="O124" s="107">
        <f t="shared" si="17"/>
        <v>10000</v>
      </c>
      <c r="P124" s="98"/>
      <c r="Q124" s="108">
        <v>10000</v>
      </c>
      <c r="R124" s="107">
        <f t="shared" si="18"/>
        <v>10000</v>
      </c>
      <c r="S124" s="98"/>
      <c r="T124" s="108">
        <v>10000</v>
      </c>
    </row>
    <row r="125" spans="1:20" ht="89.25" hidden="1" x14ac:dyDescent="0.2">
      <c r="A125" s="73" t="s">
        <v>237</v>
      </c>
      <c r="B125" s="119" t="s">
        <v>238</v>
      </c>
      <c r="C125" s="69">
        <f t="shared" si="20"/>
        <v>105.7</v>
      </c>
      <c r="D125" s="69"/>
      <c r="E125" s="69">
        <v>105.7</v>
      </c>
      <c r="F125" s="92">
        <f t="shared" si="21"/>
        <v>0</v>
      </c>
      <c r="G125" s="92"/>
      <c r="H125" s="95"/>
      <c r="I125" s="107">
        <f t="shared" si="19"/>
        <v>0</v>
      </c>
      <c r="J125" s="98"/>
      <c r="K125" s="108"/>
      <c r="L125" s="107">
        <f t="shared" si="16"/>
        <v>0</v>
      </c>
      <c r="M125" s="98"/>
      <c r="N125" s="108"/>
      <c r="O125" s="107">
        <f t="shared" si="17"/>
        <v>0</v>
      </c>
      <c r="P125" s="98"/>
      <c r="Q125" s="108"/>
      <c r="R125" s="107">
        <f t="shared" si="18"/>
        <v>0</v>
      </c>
      <c r="S125" s="98"/>
      <c r="T125" s="108"/>
    </row>
    <row r="126" spans="1:20" ht="83.25" customHeight="1" x14ac:dyDescent="0.2">
      <c r="A126" s="78" t="s">
        <v>239</v>
      </c>
      <c r="B126" s="124" t="s">
        <v>240</v>
      </c>
      <c r="C126" s="69">
        <f t="shared" si="20"/>
        <v>551716</v>
      </c>
      <c r="D126" s="69">
        <v>110343.2</v>
      </c>
      <c r="E126" s="69">
        <v>441372.8</v>
      </c>
      <c r="F126" s="92">
        <f t="shared" si="21"/>
        <v>16601000</v>
      </c>
      <c r="G126" s="92">
        <v>9953000</v>
      </c>
      <c r="H126" s="95">
        <v>6648000</v>
      </c>
      <c r="I126" s="107">
        <f t="shared" si="19"/>
        <v>9760000</v>
      </c>
      <c r="J126" s="98"/>
      <c r="K126" s="108">
        <v>9760000</v>
      </c>
      <c r="L126" s="107">
        <f t="shared" si="16"/>
        <v>10300000</v>
      </c>
      <c r="M126" s="98"/>
      <c r="N126" s="108">
        <v>10300000</v>
      </c>
      <c r="O126" s="107">
        <f t="shared" si="17"/>
        <v>8300000</v>
      </c>
      <c r="P126" s="98"/>
      <c r="Q126" s="108">
        <v>8300000</v>
      </c>
      <c r="R126" s="107">
        <f t="shared" si="18"/>
        <v>8300000</v>
      </c>
      <c r="S126" s="98"/>
      <c r="T126" s="108">
        <v>8300000</v>
      </c>
    </row>
    <row r="127" spans="1:20" ht="85.7" customHeight="1" x14ac:dyDescent="0.2">
      <c r="A127" s="78" t="s">
        <v>241</v>
      </c>
      <c r="B127" s="124" t="s">
        <v>242</v>
      </c>
      <c r="C127" s="69">
        <f t="shared" si="20"/>
        <v>104069.4</v>
      </c>
      <c r="D127" s="69"/>
      <c r="E127" s="69">
        <v>104069.4</v>
      </c>
      <c r="F127" s="92">
        <f t="shared" si="21"/>
        <v>12428000</v>
      </c>
      <c r="G127" s="92"/>
      <c r="H127" s="95">
        <v>12428000</v>
      </c>
      <c r="I127" s="107">
        <f t="shared" si="19"/>
        <v>23456380</v>
      </c>
      <c r="J127" s="98"/>
      <c r="K127" s="108">
        <v>23456380</v>
      </c>
      <c r="L127" s="107">
        <f t="shared" si="16"/>
        <v>39296800</v>
      </c>
      <c r="M127" s="98"/>
      <c r="N127" s="108">
        <v>39296800</v>
      </c>
      <c r="O127" s="107">
        <f t="shared" si="17"/>
        <v>21364600</v>
      </c>
      <c r="P127" s="98"/>
      <c r="Q127" s="108">
        <v>21364600</v>
      </c>
      <c r="R127" s="107">
        <f t="shared" si="18"/>
        <v>11646800</v>
      </c>
      <c r="S127" s="98"/>
      <c r="T127" s="108">
        <v>11646800</v>
      </c>
    </row>
    <row r="128" spans="1:20" ht="89.45" customHeight="1" x14ac:dyDescent="0.2">
      <c r="A128" s="78" t="s">
        <v>243</v>
      </c>
      <c r="B128" s="124" t="s">
        <v>244</v>
      </c>
      <c r="C128" s="69">
        <f t="shared" si="20"/>
        <v>37342</v>
      </c>
      <c r="D128" s="69">
        <v>2105</v>
      </c>
      <c r="E128" s="69">
        <v>35237</v>
      </c>
      <c r="F128" s="92">
        <f t="shared" si="21"/>
        <v>10050000</v>
      </c>
      <c r="G128" s="92">
        <v>0</v>
      </c>
      <c r="H128" s="95">
        <v>10050000</v>
      </c>
      <c r="I128" s="107">
        <f t="shared" si="19"/>
        <v>10000000</v>
      </c>
      <c r="J128" s="98"/>
      <c r="K128" s="108">
        <v>10000000</v>
      </c>
      <c r="L128" s="107">
        <f t="shared" si="16"/>
        <v>13743600</v>
      </c>
      <c r="M128" s="98">
        <v>0</v>
      </c>
      <c r="N128" s="108">
        <v>13743600</v>
      </c>
      <c r="O128" s="107">
        <f t="shared" si="17"/>
        <v>10646000</v>
      </c>
      <c r="P128" s="98"/>
      <c r="Q128" s="108">
        <v>10646000</v>
      </c>
      <c r="R128" s="107">
        <f t="shared" si="18"/>
        <v>10460000</v>
      </c>
      <c r="S128" s="98"/>
      <c r="T128" s="108">
        <v>10460000</v>
      </c>
    </row>
    <row r="129" spans="1:20" ht="25.5" x14ac:dyDescent="0.2">
      <c r="A129" s="74" t="s">
        <v>245</v>
      </c>
      <c r="B129" s="117" t="s">
        <v>246</v>
      </c>
      <c r="C129" s="15">
        <f t="shared" si="20"/>
        <v>7405.6</v>
      </c>
      <c r="D129" s="11">
        <f>D130</f>
        <v>4243.7</v>
      </c>
      <c r="E129" s="11">
        <f>E130</f>
        <v>3161.9</v>
      </c>
      <c r="F129" s="89">
        <f t="shared" si="21"/>
        <v>4161000</v>
      </c>
      <c r="G129" s="89">
        <f>G130</f>
        <v>1560000</v>
      </c>
      <c r="H129" s="104">
        <f>H130</f>
        <v>2601000</v>
      </c>
      <c r="I129" s="109">
        <f t="shared" si="19"/>
        <v>4149877.54</v>
      </c>
      <c r="J129" s="96">
        <f>J130+J131</f>
        <v>988000</v>
      </c>
      <c r="K129" s="110">
        <f>K130+K131</f>
        <v>3161877.54</v>
      </c>
      <c r="L129" s="109">
        <f t="shared" si="16"/>
        <v>5245810</v>
      </c>
      <c r="M129" s="96">
        <f>M130+M131</f>
        <v>611983</v>
      </c>
      <c r="N129" s="110">
        <f>N130</f>
        <v>4633827</v>
      </c>
      <c r="O129" s="109">
        <f t="shared" si="17"/>
        <v>4907810</v>
      </c>
      <c r="P129" s="96">
        <f>P130+P131</f>
        <v>273983</v>
      </c>
      <c r="Q129" s="110">
        <f>Q130+Q131</f>
        <v>4633827</v>
      </c>
      <c r="R129" s="109">
        <f t="shared" si="18"/>
        <v>4907810</v>
      </c>
      <c r="S129" s="96">
        <f>S130+S131</f>
        <v>273983</v>
      </c>
      <c r="T129" s="110">
        <f>T130+T131</f>
        <v>4633827</v>
      </c>
    </row>
    <row r="130" spans="1:20" ht="70.5" customHeight="1" x14ac:dyDescent="0.2">
      <c r="A130" s="74" t="s">
        <v>247</v>
      </c>
      <c r="B130" s="117" t="s">
        <v>248</v>
      </c>
      <c r="C130" s="15">
        <f t="shared" si="20"/>
        <v>7405.6</v>
      </c>
      <c r="D130" s="15">
        <v>4243.7</v>
      </c>
      <c r="E130" s="15">
        <v>3161.9</v>
      </c>
      <c r="F130" s="89">
        <f t="shared" si="21"/>
        <v>4161000</v>
      </c>
      <c r="G130" s="89">
        <v>1560000</v>
      </c>
      <c r="H130" s="104">
        <v>2601000</v>
      </c>
      <c r="I130" s="109">
        <f t="shared" si="19"/>
        <v>4149877.54</v>
      </c>
      <c r="J130" s="96">
        <v>988000</v>
      </c>
      <c r="K130" s="110">
        <v>3161877.54</v>
      </c>
      <c r="L130" s="109">
        <f t="shared" si="16"/>
        <v>5231827</v>
      </c>
      <c r="M130" s="96">
        <v>598000</v>
      </c>
      <c r="N130" s="110">
        <v>4633827</v>
      </c>
      <c r="O130" s="109">
        <f t="shared" si="17"/>
        <v>4893827</v>
      </c>
      <c r="P130" s="96">
        <v>260000</v>
      </c>
      <c r="Q130" s="110">
        <v>4633827</v>
      </c>
      <c r="R130" s="109">
        <f t="shared" si="18"/>
        <v>4893827</v>
      </c>
      <c r="S130" s="96">
        <v>260000</v>
      </c>
      <c r="T130" s="110">
        <v>4633827</v>
      </c>
    </row>
    <row r="131" spans="1:20" ht="178.5" x14ac:dyDescent="0.2">
      <c r="A131" s="74" t="s">
        <v>249</v>
      </c>
      <c r="B131" s="117" t="s">
        <v>250</v>
      </c>
      <c r="C131" s="15"/>
      <c r="D131" s="15"/>
      <c r="E131" s="15"/>
      <c r="F131" s="89"/>
      <c r="G131" s="89"/>
      <c r="H131" s="104"/>
      <c r="I131" s="109">
        <f t="shared" si="19"/>
        <v>0</v>
      </c>
      <c r="J131" s="96"/>
      <c r="K131" s="110"/>
      <c r="L131" s="109">
        <f t="shared" si="16"/>
        <v>13983</v>
      </c>
      <c r="M131" s="96">
        <v>13983</v>
      </c>
      <c r="N131" s="110"/>
      <c r="O131" s="109"/>
      <c r="P131" s="96">
        <v>13983</v>
      </c>
      <c r="Q131" s="110"/>
      <c r="R131" s="109"/>
      <c r="S131" s="96">
        <v>13983</v>
      </c>
      <c r="T131" s="110"/>
    </row>
    <row r="132" spans="1:20" ht="25.5" x14ac:dyDescent="0.2">
      <c r="A132" s="74" t="s">
        <v>251</v>
      </c>
      <c r="B132" s="117" t="s">
        <v>252</v>
      </c>
      <c r="C132" s="15">
        <f t="shared" si="20"/>
        <v>213092.5</v>
      </c>
      <c r="D132" s="11">
        <f>SUM(D133:D157)</f>
        <v>125698.9</v>
      </c>
      <c r="E132" s="11">
        <f>SUM(E133:E157)</f>
        <v>87393.599999999991</v>
      </c>
      <c r="F132" s="89">
        <f t="shared" si="21"/>
        <v>169603000</v>
      </c>
      <c r="G132" s="89">
        <f>SUM(G133:G157)</f>
        <v>94119000</v>
      </c>
      <c r="H132" s="104">
        <f>SUM(H133:H157)</f>
        <v>75484000</v>
      </c>
      <c r="I132" s="109">
        <f t="shared" si="19"/>
        <v>439343444.47000003</v>
      </c>
      <c r="J132" s="96">
        <f>J133+J134+J135+J136+J137+J138+J139+J140+J141+J142+J145+J146+J147+J148+J149+J150+J151+J152+J154+J155+J156+J157</f>
        <v>354956600</v>
      </c>
      <c r="K132" s="110">
        <f>K133+K134+K135+K136+K137+K138+K139+K140+K141+K142+K145+K146+K147+K148+K149+K150+K151+K152+K154+K155+K156+K157</f>
        <v>84386844.469999999</v>
      </c>
      <c r="L132" s="109">
        <f t="shared" si="16"/>
        <v>517915586</v>
      </c>
      <c r="M132" s="96">
        <f>M133+M134+M135+M136+M137+M138+M139+M140+M141+M142+M145+M146+M147+M148+M149+M150+M151+M152+M154+M155+M156+M157</f>
        <v>432950018</v>
      </c>
      <c r="N132" s="110">
        <f>N133+N134+N135+N136+N137+N138+N139+N140+N141+N142+N145+N146+N147+N148+N149+N150+N151+N152+N154+N155+N156+N157</f>
        <v>84965568</v>
      </c>
      <c r="O132" s="109">
        <f t="shared" si="17"/>
        <v>519648430</v>
      </c>
      <c r="P132" s="96">
        <f>P133+P134+P135+P136+P137+P138+P139+P140+P141+P142+P145+P146+P147+P148+P149+P150+P151+P152+P154+P155+P156+P157</f>
        <v>434667862</v>
      </c>
      <c r="Q132" s="110">
        <f>Q133+Q134+Q135+Q136+Q137+Q138+Q139+Q140+Q141+Q142+Q145+Q146+Q147+Q148+Q149+Q150+Q151+Q152+Q154+Q155+Q156+Q157</f>
        <v>84980568</v>
      </c>
      <c r="R132" s="109">
        <f t="shared" si="18"/>
        <v>521565993</v>
      </c>
      <c r="S132" s="96">
        <f>SUM(S133:S157)</f>
        <v>436570425</v>
      </c>
      <c r="T132" s="110">
        <f>SUM(T133:T157)</f>
        <v>84995568</v>
      </c>
    </row>
    <row r="133" spans="1:20" ht="142.5" customHeight="1" x14ac:dyDescent="0.2">
      <c r="A133" s="75" t="s">
        <v>253</v>
      </c>
      <c r="B133" s="119" t="s">
        <v>254</v>
      </c>
      <c r="C133" s="69">
        <f t="shared" si="20"/>
        <v>179</v>
      </c>
      <c r="D133" s="69">
        <v>179</v>
      </c>
      <c r="E133" s="69"/>
      <c r="F133" s="92">
        <f t="shared" si="21"/>
        <v>40000</v>
      </c>
      <c r="G133" s="92">
        <v>40000</v>
      </c>
      <c r="H133" s="95"/>
      <c r="I133" s="107">
        <f t="shared" si="19"/>
        <v>94100</v>
      </c>
      <c r="J133" s="98">
        <v>94100</v>
      </c>
      <c r="K133" s="108"/>
      <c r="L133" s="107">
        <f t="shared" si="16"/>
        <v>150000</v>
      </c>
      <c r="M133" s="98">
        <v>150000</v>
      </c>
      <c r="N133" s="108"/>
      <c r="O133" s="107">
        <f t="shared" si="17"/>
        <v>150000</v>
      </c>
      <c r="P133" s="98">
        <v>150000</v>
      </c>
      <c r="Q133" s="108"/>
      <c r="R133" s="107">
        <f t="shared" si="18"/>
        <v>150000</v>
      </c>
      <c r="S133" s="98">
        <v>150000</v>
      </c>
      <c r="T133" s="108"/>
    </row>
    <row r="134" spans="1:20" ht="135" customHeight="1" x14ac:dyDescent="0.2">
      <c r="A134" s="75" t="s">
        <v>255</v>
      </c>
      <c r="B134" s="119" t="s">
        <v>256</v>
      </c>
      <c r="C134" s="69">
        <f t="shared" si="20"/>
        <v>2932.1</v>
      </c>
      <c r="D134" s="69"/>
      <c r="E134" s="69">
        <v>2932.1</v>
      </c>
      <c r="F134" s="92">
        <f t="shared" si="21"/>
        <v>3154000</v>
      </c>
      <c r="G134" s="92"/>
      <c r="H134" s="95">
        <v>3154000</v>
      </c>
      <c r="I134" s="107">
        <f t="shared" si="19"/>
        <v>2932120.95</v>
      </c>
      <c r="J134" s="98"/>
      <c r="K134" s="108">
        <v>2932120.95</v>
      </c>
      <c r="L134" s="107">
        <f t="shared" si="16"/>
        <v>2034780</v>
      </c>
      <c r="M134" s="98"/>
      <c r="N134" s="108">
        <v>2034780</v>
      </c>
      <c r="O134" s="107">
        <f t="shared" si="17"/>
        <v>2034780</v>
      </c>
      <c r="P134" s="98"/>
      <c r="Q134" s="108">
        <v>2034780</v>
      </c>
      <c r="R134" s="107">
        <f t="shared" si="18"/>
        <v>2034780</v>
      </c>
      <c r="S134" s="98"/>
      <c r="T134" s="108">
        <v>2034780</v>
      </c>
    </row>
    <row r="135" spans="1:20" ht="78.75" hidden="1" customHeight="1" x14ac:dyDescent="0.2">
      <c r="A135" s="75" t="s">
        <v>257</v>
      </c>
      <c r="B135" s="122" t="s">
        <v>258</v>
      </c>
      <c r="C135" s="69">
        <f t="shared" si="20"/>
        <v>7.4</v>
      </c>
      <c r="D135" s="69">
        <v>7.4</v>
      </c>
      <c r="E135" s="69"/>
      <c r="F135" s="92">
        <f t="shared" si="21"/>
        <v>0</v>
      </c>
      <c r="G135" s="92"/>
      <c r="H135" s="95"/>
      <c r="I135" s="107">
        <f t="shared" si="19"/>
        <v>0</v>
      </c>
      <c r="J135" s="98"/>
      <c r="K135" s="108"/>
      <c r="L135" s="107">
        <f t="shared" si="16"/>
        <v>0</v>
      </c>
      <c r="M135" s="98">
        <v>0</v>
      </c>
      <c r="N135" s="108"/>
      <c r="O135" s="107">
        <f t="shared" si="17"/>
        <v>0</v>
      </c>
      <c r="P135" s="98"/>
      <c r="Q135" s="108"/>
      <c r="R135" s="107">
        <f t="shared" si="18"/>
        <v>0</v>
      </c>
      <c r="S135" s="98"/>
      <c r="T135" s="108"/>
    </row>
    <row r="136" spans="1:20" ht="102" x14ac:dyDescent="0.2">
      <c r="A136" s="75" t="s">
        <v>259</v>
      </c>
      <c r="B136" s="119" t="s">
        <v>260</v>
      </c>
      <c r="C136" s="69">
        <f t="shared" si="20"/>
        <v>632.70000000000005</v>
      </c>
      <c r="D136" s="69"/>
      <c r="E136" s="69">
        <v>632.70000000000005</v>
      </c>
      <c r="F136" s="92">
        <f t="shared" si="21"/>
        <v>531000</v>
      </c>
      <c r="G136" s="92"/>
      <c r="H136" s="95">
        <v>531000</v>
      </c>
      <c r="I136" s="107">
        <f t="shared" si="19"/>
        <v>637814.17000000004</v>
      </c>
      <c r="J136" s="98"/>
      <c r="K136" s="108">
        <v>637814.17000000004</v>
      </c>
      <c r="L136" s="107">
        <f t="shared" si="16"/>
        <v>281617</v>
      </c>
      <c r="M136" s="98"/>
      <c r="N136" s="108">
        <v>281617</v>
      </c>
      <c r="O136" s="107">
        <f t="shared" si="17"/>
        <v>281617</v>
      </c>
      <c r="P136" s="98"/>
      <c r="Q136" s="108">
        <v>281617</v>
      </c>
      <c r="R136" s="107">
        <f t="shared" si="18"/>
        <v>281617</v>
      </c>
      <c r="S136" s="98"/>
      <c r="T136" s="108">
        <v>281617</v>
      </c>
    </row>
    <row r="137" spans="1:20" ht="107.45" customHeight="1" x14ac:dyDescent="0.2">
      <c r="A137" s="79" t="s">
        <v>261</v>
      </c>
      <c r="B137" s="119" t="s">
        <v>262</v>
      </c>
      <c r="C137" s="69">
        <f t="shared" si="20"/>
        <v>1457.8</v>
      </c>
      <c r="D137" s="69"/>
      <c r="E137" s="69">
        <v>1457.8</v>
      </c>
      <c r="F137" s="92">
        <f t="shared" si="21"/>
        <v>0</v>
      </c>
      <c r="G137" s="92"/>
      <c r="H137" s="95"/>
      <c r="I137" s="107">
        <f t="shared" si="19"/>
        <v>0</v>
      </c>
      <c r="J137" s="98"/>
      <c r="K137" s="108"/>
      <c r="L137" s="107">
        <f t="shared" si="16"/>
        <v>2013550</v>
      </c>
      <c r="M137" s="98"/>
      <c r="N137" s="108">
        <v>2013550</v>
      </c>
      <c r="O137" s="107">
        <f t="shared" si="17"/>
        <v>2013550</v>
      </c>
      <c r="P137" s="98"/>
      <c r="Q137" s="108">
        <v>2013550</v>
      </c>
      <c r="R137" s="107">
        <f t="shared" si="18"/>
        <v>2013550</v>
      </c>
      <c r="S137" s="98"/>
      <c r="T137" s="108">
        <v>2013550</v>
      </c>
    </row>
    <row r="138" spans="1:20" ht="114.4" customHeight="1" x14ac:dyDescent="0.2">
      <c r="A138" s="75" t="s">
        <v>263</v>
      </c>
      <c r="B138" s="119" t="s">
        <v>264</v>
      </c>
      <c r="C138" s="69">
        <f t="shared" si="20"/>
        <v>210.4</v>
      </c>
      <c r="D138" s="69"/>
      <c r="E138" s="69">
        <v>210.4</v>
      </c>
      <c r="F138" s="92">
        <f t="shared" si="21"/>
        <v>0</v>
      </c>
      <c r="G138" s="92"/>
      <c r="H138" s="95"/>
      <c r="I138" s="107">
        <f t="shared" si="19"/>
        <v>0</v>
      </c>
      <c r="J138" s="98"/>
      <c r="K138" s="108"/>
      <c r="L138" s="107">
        <f t="shared" si="16"/>
        <v>1746900</v>
      </c>
      <c r="M138" s="98"/>
      <c r="N138" s="108">
        <v>1746900</v>
      </c>
      <c r="O138" s="107">
        <f t="shared" si="17"/>
        <v>1746900</v>
      </c>
      <c r="P138" s="98"/>
      <c r="Q138" s="108">
        <v>1746900</v>
      </c>
      <c r="R138" s="107">
        <f t="shared" si="18"/>
        <v>1746900</v>
      </c>
      <c r="S138" s="98"/>
      <c r="T138" s="108">
        <v>1746900</v>
      </c>
    </row>
    <row r="139" spans="1:20" ht="51" x14ac:dyDescent="0.2">
      <c r="A139" s="75" t="s">
        <v>265</v>
      </c>
      <c r="B139" s="119" t="s">
        <v>266</v>
      </c>
      <c r="C139" s="69">
        <f t="shared" si="20"/>
        <v>321</v>
      </c>
      <c r="D139" s="69">
        <v>71</v>
      </c>
      <c r="E139" s="69">
        <v>250</v>
      </c>
      <c r="F139" s="92">
        <f t="shared" si="21"/>
        <v>80000</v>
      </c>
      <c r="G139" s="92">
        <v>80000</v>
      </c>
      <c r="H139" s="95"/>
      <c r="I139" s="107">
        <f t="shared" si="19"/>
        <v>27700</v>
      </c>
      <c r="J139" s="98">
        <v>27700</v>
      </c>
      <c r="K139" s="108"/>
      <c r="L139" s="107">
        <f t="shared" si="16"/>
        <v>85605</v>
      </c>
      <c r="M139" s="98">
        <v>85605</v>
      </c>
      <c r="N139" s="108"/>
      <c r="O139" s="107">
        <f t="shared" si="17"/>
        <v>85605</v>
      </c>
      <c r="P139" s="98">
        <v>85605</v>
      </c>
      <c r="Q139" s="108"/>
      <c r="R139" s="107">
        <f t="shared" si="18"/>
        <v>85605</v>
      </c>
      <c r="S139" s="98">
        <v>85605</v>
      </c>
      <c r="T139" s="108"/>
    </row>
    <row r="140" spans="1:20" ht="63.75" x14ac:dyDescent="0.2">
      <c r="A140" s="75" t="s">
        <v>267</v>
      </c>
      <c r="B140" s="119" t="s">
        <v>268</v>
      </c>
      <c r="C140" s="69">
        <f t="shared" si="20"/>
        <v>1433.9</v>
      </c>
      <c r="D140" s="69">
        <v>122</v>
      </c>
      <c r="E140" s="69">
        <v>1311.9</v>
      </c>
      <c r="F140" s="92">
        <f t="shared" si="21"/>
        <v>0</v>
      </c>
      <c r="G140" s="92"/>
      <c r="H140" s="95"/>
      <c r="I140" s="107">
        <f t="shared" si="19"/>
        <v>0</v>
      </c>
      <c r="J140" s="98"/>
      <c r="K140" s="108"/>
      <c r="L140" s="107">
        <f t="shared" si="16"/>
        <v>0</v>
      </c>
      <c r="M140" s="98">
        <v>0</v>
      </c>
      <c r="N140" s="108">
        <v>0</v>
      </c>
      <c r="O140" s="107">
        <f t="shared" si="17"/>
        <v>0</v>
      </c>
      <c r="P140" s="98"/>
      <c r="Q140" s="108"/>
      <c r="R140" s="107">
        <f t="shared" si="18"/>
        <v>0</v>
      </c>
      <c r="S140" s="98"/>
      <c r="T140" s="108"/>
    </row>
    <row r="141" spans="1:20" ht="51.4" customHeight="1" x14ac:dyDescent="0.2">
      <c r="A141" s="73" t="s">
        <v>269</v>
      </c>
      <c r="B141" s="186" t="s">
        <v>270</v>
      </c>
      <c r="C141" s="69">
        <f t="shared" si="20"/>
        <v>346</v>
      </c>
      <c r="D141" s="69">
        <v>190.4</v>
      </c>
      <c r="E141" s="69">
        <v>155.6</v>
      </c>
      <c r="F141" s="92">
        <f t="shared" si="21"/>
        <v>85000</v>
      </c>
      <c r="G141" s="92">
        <v>85000</v>
      </c>
      <c r="H141" s="95"/>
      <c r="I141" s="107">
        <f t="shared" si="19"/>
        <v>48436</v>
      </c>
      <c r="J141" s="98">
        <v>48436</v>
      </c>
      <c r="K141" s="108"/>
      <c r="L141" s="107">
        <f t="shared" si="16"/>
        <v>0</v>
      </c>
      <c r="M141" s="98">
        <v>0</v>
      </c>
      <c r="N141" s="108">
        <v>0</v>
      </c>
      <c r="O141" s="107">
        <f t="shared" si="17"/>
        <v>0</v>
      </c>
      <c r="P141" s="98"/>
      <c r="Q141" s="108"/>
      <c r="R141" s="107">
        <f t="shared" si="18"/>
        <v>0</v>
      </c>
      <c r="S141" s="98"/>
      <c r="T141" s="108"/>
    </row>
    <row r="142" spans="1:20" ht="203.25" customHeight="1" x14ac:dyDescent="0.2">
      <c r="A142" s="73" t="s">
        <v>271</v>
      </c>
      <c r="B142" s="122" t="s">
        <v>272</v>
      </c>
      <c r="C142" s="69"/>
      <c r="D142" s="69"/>
      <c r="E142" s="69"/>
      <c r="F142" s="92"/>
      <c r="G142" s="92"/>
      <c r="H142" s="95"/>
      <c r="I142" s="107">
        <f t="shared" si="19"/>
        <v>11166495.67</v>
      </c>
      <c r="J142" s="98">
        <f>J143+J144</f>
        <v>44000</v>
      </c>
      <c r="K142" s="108">
        <f>K143+K144</f>
        <v>11122495.67</v>
      </c>
      <c r="L142" s="107">
        <f t="shared" si="16"/>
        <v>7986444</v>
      </c>
      <c r="M142" s="98">
        <f>M143+M144</f>
        <v>44000</v>
      </c>
      <c r="N142" s="108">
        <v>7942444</v>
      </c>
      <c r="O142" s="107">
        <f t="shared" si="17"/>
        <v>7986444</v>
      </c>
      <c r="P142" s="98">
        <f>P143+P144</f>
        <v>44000</v>
      </c>
      <c r="Q142" s="108">
        <v>7942444</v>
      </c>
      <c r="R142" s="107">
        <f t="shared" si="18"/>
        <v>7942444</v>
      </c>
      <c r="S142" s="98"/>
      <c r="T142" s="108">
        <v>7942444</v>
      </c>
    </row>
    <row r="143" spans="1:20" ht="76.5" x14ac:dyDescent="0.2">
      <c r="A143" s="120" t="s">
        <v>273</v>
      </c>
      <c r="B143" s="102" t="s">
        <v>274</v>
      </c>
      <c r="C143" s="69">
        <f t="shared" si="20"/>
        <v>11022.8</v>
      </c>
      <c r="D143" s="69"/>
      <c r="E143" s="69">
        <v>11022.8</v>
      </c>
      <c r="F143" s="92">
        <f t="shared" si="21"/>
        <v>8821000</v>
      </c>
      <c r="G143" s="92"/>
      <c r="H143" s="95">
        <v>8821000</v>
      </c>
      <c r="I143" s="107">
        <f t="shared" si="19"/>
        <v>11152495.67</v>
      </c>
      <c r="J143" s="98">
        <v>30000</v>
      </c>
      <c r="K143" s="108">
        <v>11122495.67</v>
      </c>
      <c r="L143" s="107">
        <f t="shared" si="16"/>
        <v>30000</v>
      </c>
      <c r="M143" s="98">
        <v>30000</v>
      </c>
      <c r="N143" s="108"/>
      <c r="O143" s="107">
        <f t="shared" si="17"/>
        <v>30000</v>
      </c>
      <c r="P143" s="98">
        <v>30000</v>
      </c>
      <c r="Q143" s="108"/>
      <c r="R143" s="107">
        <f t="shared" si="18"/>
        <v>30000</v>
      </c>
      <c r="S143" s="98">
        <v>30000</v>
      </c>
      <c r="T143" s="108"/>
    </row>
    <row r="144" spans="1:20" ht="102" x14ac:dyDescent="0.2">
      <c r="A144" s="103" t="s">
        <v>275</v>
      </c>
      <c r="B144" s="102" t="s">
        <v>276</v>
      </c>
      <c r="C144" s="69"/>
      <c r="D144" s="69"/>
      <c r="E144" s="69"/>
      <c r="F144" s="92"/>
      <c r="G144" s="92"/>
      <c r="H144" s="95"/>
      <c r="I144" s="107">
        <f t="shared" si="19"/>
        <v>14000</v>
      </c>
      <c r="J144" s="98">
        <v>14000</v>
      </c>
      <c r="K144" s="108"/>
      <c r="L144" s="107">
        <f t="shared" si="16"/>
        <v>14000</v>
      </c>
      <c r="M144" s="98">
        <v>14000</v>
      </c>
      <c r="N144" s="108"/>
      <c r="O144" s="107">
        <f t="shared" si="17"/>
        <v>14000</v>
      </c>
      <c r="P144" s="98">
        <v>14000</v>
      </c>
      <c r="Q144" s="108"/>
      <c r="R144" s="107">
        <f t="shared" si="18"/>
        <v>14000</v>
      </c>
      <c r="S144" s="98">
        <v>14000</v>
      </c>
      <c r="T144" s="108"/>
    </row>
    <row r="145" spans="1:20" ht="51.4" customHeight="1" x14ac:dyDescent="0.2">
      <c r="A145" s="73" t="s">
        <v>277</v>
      </c>
      <c r="B145" s="122" t="s">
        <v>278</v>
      </c>
      <c r="C145" s="69">
        <f t="shared" si="20"/>
        <v>68.599999999999994</v>
      </c>
      <c r="D145" s="69">
        <v>68.599999999999994</v>
      </c>
      <c r="E145" s="69"/>
      <c r="F145" s="92">
        <f t="shared" si="21"/>
        <v>189000</v>
      </c>
      <c r="G145" s="92">
        <v>189000</v>
      </c>
      <c r="H145" s="95"/>
      <c r="I145" s="107">
        <f t="shared" si="19"/>
        <v>214900</v>
      </c>
      <c r="J145" s="98">
        <v>214900</v>
      </c>
      <c r="K145" s="108"/>
      <c r="L145" s="107">
        <f t="shared" si="16"/>
        <v>53000</v>
      </c>
      <c r="M145" s="98">
        <v>53000</v>
      </c>
      <c r="N145" s="108"/>
      <c r="O145" s="107">
        <f t="shared" si="17"/>
        <v>40000</v>
      </c>
      <c r="P145" s="98">
        <v>40000</v>
      </c>
      <c r="Q145" s="108"/>
      <c r="R145" s="107">
        <f t="shared" si="18"/>
        <v>46000</v>
      </c>
      <c r="S145" s="98">
        <v>46000</v>
      </c>
      <c r="T145" s="108"/>
    </row>
    <row r="146" spans="1:20" ht="51" x14ac:dyDescent="0.2">
      <c r="A146" s="73" t="s">
        <v>279</v>
      </c>
      <c r="B146" s="122" t="s">
        <v>280</v>
      </c>
      <c r="C146" s="69">
        <f t="shared" si="20"/>
        <v>7661.4</v>
      </c>
      <c r="D146" s="69">
        <v>7661.4</v>
      </c>
      <c r="E146" s="69"/>
      <c r="F146" s="92">
        <f t="shared" si="21"/>
        <v>6543000</v>
      </c>
      <c r="G146" s="92">
        <v>6543000</v>
      </c>
      <c r="H146" s="95"/>
      <c r="I146" s="107">
        <f t="shared" si="19"/>
        <v>4720000</v>
      </c>
      <c r="J146" s="98">
        <v>4720000</v>
      </c>
      <c r="K146" s="108"/>
      <c r="L146" s="107">
        <f t="shared" si="16"/>
        <v>4720000</v>
      </c>
      <c r="M146" s="98">
        <v>4720000</v>
      </c>
      <c r="N146" s="108"/>
      <c r="O146" s="107">
        <f t="shared" si="17"/>
        <v>4720000</v>
      </c>
      <c r="P146" s="98">
        <v>4720000</v>
      </c>
      <c r="Q146" s="108"/>
      <c r="R146" s="107">
        <f t="shared" si="18"/>
        <v>4720000</v>
      </c>
      <c r="S146" s="98">
        <v>4720000</v>
      </c>
      <c r="T146" s="108"/>
    </row>
    <row r="147" spans="1:20" ht="94.7" customHeight="1" x14ac:dyDescent="0.2">
      <c r="A147" s="73" t="s">
        <v>281</v>
      </c>
      <c r="B147" s="122" t="s">
        <v>282</v>
      </c>
      <c r="C147" s="69">
        <f t="shared" si="20"/>
        <v>9916.4</v>
      </c>
      <c r="D147" s="69"/>
      <c r="E147" s="69">
        <v>9916.4</v>
      </c>
      <c r="F147" s="92">
        <f t="shared" si="21"/>
        <v>8034000</v>
      </c>
      <c r="G147" s="92"/>
      <c r="H147" s="95">
        <v>8034000</v>
      </c>
      <c r="I147" s="107">
        <f t="shared" si="19"/>
        <v>9920465.8399999999</v>
      </c>
      <c r="J147" s="98"/>
      <c r="K147" s="108">
        <v>9920465.8399999999</v>
      </c>
      <c r="L147" s="107">
        <f t="shared" si="16"/>
        <v>6195173</v>
      </c>
      <c r="M147" s="98"/>
      <c r="N147" s="108">
        <v>6195173</v>
      </c>
      <c r="O147" s="107">
        <f t="shared" si="17"/>
        <v>6195173</v>
      </c>
      <c r="P147" s="98"/>
      <c r="Q147" s="108">
        <v>6195173</v>
      </c>
      <c r="R147" s="107">
        <f t="shared" si="18"/>
        <v>6195173</v>
      </c>
      <c r="S147" s="98"/>
      <c r="T147" s="108">
        <v>6195173</v>
      </c>
    </row>
    <row r="148" spans="1:20" ht="93.2" customHeight="1" x14ac:dyDescent="0.2">
      <c r="A148" s="80" t="s">
        <v>283</v>
      </c>
      <c r="B148" s="122" t="s">
        <v>284</v>
      </c>
      <c r="C148" s="69">
        <f t="shared" si="20"/>
        <v>1328.4</v>
      </c>
      <c r="D148" s="69">
        <v>967.2</v>
      </c>
      <c r="E148" s="69">
        <v>361.2</v>
      </c>
      <c r="F148" s="92">
        <f t="shared" si="21"/>
        <v>997000</v>
      </c>
      <c r="G148" s="92">
        <v>871000</v>
      </c>
      <c r="H148" s="95">
        <v>126000</v>
      </c>
      <c r="I148" s="107">
        <f t="shared" si="19"/>
        <v>1363700</v>
      </c>
      <c r="J148" s="98">
        <v>361600</v>
      </c>
      <c r="K148" s="108">
        <v>1002100</v>
      </c>
      <c r="L148" s="107">
        <f t="shared" ref="L148:L160" si="22">M148+N148</f>
        <v>1503313</v>
      </c>
      <c r="M148" s="98">
        <v>379600</v>
      </c>
      <c r="N148" s="108">
        <v>1123713</v>
      </c>
      <c r="O148" s="107">
        <f t="shared" ref="O148:O157" si="23">P148+Q148</f>
        <v>1523813</v>
      </c>
      <c r="P148" s="98">
        <v>400100</v>
      </c>
      <c r="Q148" s="108">
        <v>1123713</v>
      </c>
      <c r="R148" s="107">
        <f t="shared" ref="R148:R157" si="24">S148+T148</f>
        <v>1547813</v>
      </c>
      <c r="S148" s="98">
        <v>424100</v>
      </c>
      <c r="T148" s="108">
        <v>1123713</v>
      </c>
    </row>
    <row r="149" spans="1:20" ht="66.2" customHeight="1" x14ac:dyDescent="0.2">
      <c r="A149" s="75" t="s">
        <v>285</v>
      </c>
      <c r="B149" s="122" t="s">
        <v>286</v>
      </c>
      <c r="C149" s="69">
        <f t="shared" si="20"/>
        <v>103425.7</v>
      </c>
      <c r="D149" s="69">
        <v>103425.7</v>
      </c>
      <c r="E149" s="69">
        <v>0</v>
      </c>
      <c r="F149" s="92">
        <f t="shared" si="21"/>
        <v>74097000</v>
      </c>
      <c r="G149" s="92">
        <v>74097000</v>
      </c>
      <c r="H149" s="95">
        <v>0</v>
      </c>
      <c r="I149" s="107">
        <f t="shared" si="19"/>
        <v>332668176</v>
      </c>
      <c r="J149" s="98">
        <v>332668176</v>
      </c>
      <c r="K149" s="108"/>
      <c r="L149" s="107">
        <f t="shared" si="22"/>
        <v>415582064</v>
      </c>
      <c r="M149" s="98">
        <v>415582064</v>
      </c>
      <c r="N149" s="108"/>
      <c r="O149" s="107">
        <f t="shared" si="23"/>
        <v>417056916</v>
      </c>
      <c r="P149" s="98">
        <v>417056916</v>
      </c>
      <c r="Q149" s="108"/>
      <c r="R149" s="107">
        <f t="shared" si="24"/>
        <v>418879479</v>
      </c>
      <c r="S149" s="98">
        <v>418879479</v>
      </c>
      <c r="T149" s="108"/>
    </row>
    <row r="150" spans="1:20" ht="43.5" customHeight="1" x14ac:dyDescent="0.2">
      <c r="A150" s="75" t="s">
        <v>287</v>
      </c>
      <c r="B150" s="122" t="s">
        <v>288</v>
      </c>
      <c r="C150" s="69">
        <f t="shared" si="20"/>
        <v>2270.6</v>
      </c>
      <c r="D150" s="69"/>
      <c r="E150" s="69">
        <v>2270.6</v>
      </c>
      <c r="F150" s="92">
        <f t="shared" si="21"/>
        <v>2382000</v>
      </c>
      <c r="G150" s="92"/>
      <c r="H150" s="95">
        <v>2382000</v>
      </c>
      <c r="I150" s="107">
        <f t="shared" si="19"/>
        <v>2374755.2599999998</v>
      </c>
      <c r="J150" s="98"/>
      <c r="K150" s="108">
        <v>2374755.2599999998</v>
      </c>
      <c r="L150" s="107">
        <f t="shared" si="22"/>
        <v>2056629</v>
      </c>
      <c r="M150" s="98"/>
      <c r="N150" s="108">
        <v>2056629</v>
      </c>
      <c r="O150" s="107">
        <f t="shared" si="23"/>
        <v>2056629</v>
      </c>
      <c r="P150" s="98"/>
      <c r="Q150" s="108">
        <v>2056629</v>
      </c>
      <c r="R150" s="107">
        <f t="shared" si="24"/>
        <v>2056629</v>
      </c>
      <c r="S150" s="98"/>
      <c r="T150" s="108">
        <v>2056629</v>
      </c>
    </row>
    <row r="151" spans="1:20" ht="76.5" x14ac:dyDescent="0.2">
      <c r="A151" s="75" t="s">
        <v>289</v>
      </c>
      <c r="B151" s="119" t="s">
        <v>290</v>
      </c>
      <c r="C151" s="69">
        <f t="shared" si="20"/>
        <v>1986.9</v>
      </c>
      <c r="D151" s="69">
        <v>1001.1</v>
      </c>
      <c r="E151" s="69">
        <v>985.8</v>
      </c>
      <c r="F151" s="92">
        <f t="shared" si="21"/>
        <v>1460000</v>
      </c>
      <c r="G151" s="92">
        <v>1460000</v>
      </c>
      <c r="H151" s="95"/>
      <c r="I151" s="107">
        <f t="shared" si="19"/>
        <v>1146553</v>
      </c>
      <c r="J151" s="98">
        <v>1146553</v>
      </c>
      <c r="K151" s="108"/>
      <c r="L151" s="107">
        <f t="shared" si="22"/>
        <v>0</v>
      </c>
      <c r="M151" s="98">
        <v>0</v>
      </c>
      <c r="N151" s="108">
        <v>0</v>
      </c>
      <c r="O151" s="107">
        <f t="shared" si="23"/>
        <v>0</v>
      </c>
      <c r="P151" s="98"/>
      <c r="Q151" s="108"/>
      <c r="R151" s="107">
        <f t="shared" si="24"/>
        <v>0</v>
      </c>
      <c r="S151" s="98"/>
      <c r="T151" s="108"/>
    </row>
    <row r="152" spans="1:20" ht="96.75" customHeight="1" x14ac:dyDescent="0.2">
      <c r="A152" s="75" t="s">
        <v>291</v>
      </c>
      <c r="B152" s="119" t="s">
        <v>292</v>
      </c>
      <c r="C152" s="69">
        <f t="shared" si="20"/>
        <v>1276.9000000000001</v>
      </c>
      <c r="D152" s="69">
        <v>1075.9000000000001</v>
      </c>
      <c r="E152" s="69">
        <v>201</v>
      </c>
      <c r="F152" s="92">
        <f t="shared" si="21"/>
        <v>950000</v>
      </c>
      <c r="G152" s="92">
        <v>950000</v>
      </c>
      <c r="H152" s="95"/>
      <c r="I152" s="107">
        <f t="shared" si="19"/>
        <v>1150000</v>
      </c>
      <c r="J152" s="98">
        <v>1150000</v>
      </c>
      <c r="K152" s="108"/>
      <c r="L152" s="107">
        <f t="shared" si="22"/>
        <v>905000</v>
      </c>
      <c r="M152" s="98">
        <v>650000</v>
      </c>
      <c r="N152" s="108">
        <v>255000</v>
      </c>
      <c r="O152" s="107">
        <f t="shared" si="23"/>
        <v>970000</v>
      </c>
      <c r="P152" s="98">
        <v>700000</v>
      </c>
      <c r="Q152" s="108">
        <v>270000</v>
      </c>
      <c r="R152" s="107">
        <f t="shared" si="24"/>
        <v>1035000</v>
      </c>
      <c r="S152" s="98">
        <v>750000</v>
      </c>
      <c r="T152" s="108">
        <v>285000</v>
      </c>
    </row>
    <row r="153" spans="1:20" ht="38.25" hidden="1" x14ac:dyDescent="0.2">
      <c r="A153" s="75" t="s">
        <v>293</v>
      </c>
      <c r="B153" s="119" t="s">
        <v>294</v>
      </c>
      <c r="C153" s="69">
        <f t="shared" si="20"/>
        <v>9.4</v>
      </c>
      <c r="D153" s="69"/>
      <c r="E153" s="69">
        <v>9.4</v>
      </c>
      <c r="F153" s="92">
        <f t="shared" si="21"/>
        <v>0</v>
      </c>
      <c r="G153" s="92"/>
      <c r="H153" s="95"/>
      <c r="I153" s="107">
        <f t="shared" si="19"/>
        <v>0</v>
      </c>
      <c r="J153" s="98"/>
      <c r="K153" s="108"/>
      <c r="L153" s="107">
        <f t="shared" si="22"/>
        <v>0</v>
      </c>
      <c r="M153" s="98"/>
      <c r="N153" s="108"/>
      <c r="O153" s="107">
        <f t="shared" si="23"/>
        <v>0</v>
      </c>
      <c r="P153" s="98"/>
      <c r="Q153" s="108"/>
      <c r="R153" s="107">
        <f t="shared" si="24"/>
        <v>0</v>
      </c>
      <c r="S153" s="98"/>
      <c r="T153" s="108"/>
    </row>
    <row r="154" spans="1:20" ht="105.4" customHeight="1" x14ac:dyDescent="0.2">
      <c r="A154" s="75" t="s">
        <v>295</v>
      </c>
      <c r="B154" s="119" t="s">
        <v>296</v>
      </c>
      <c r="C154" s="69">
        <f t="shared" si="20"/>
        <v>1314.8999999999999</v>
      </c>
      <c r="D154" s="69">
        <v>1308.3</v>
      </c>
      <c r="E154" s="69">
        <v>6.6</v>
      </c>
      <c r="F154" s="92">
        <f t="shared" si="21"/>
        <v>3671000</v>
      </c>
      <c r="G154" s="92">
        <v>3671000</v>
      </c>
      <c r="H154" s="95"/>
      <c r="I154" s="107">
        <f t="shared" si="19"/>
        <v>2684320</v>
      </c>
      <c r="J154" s="98">
        <v>2684320</v>
      </c>
      <c r="K154" s="108"/>
      <c r="L154" s="107">
        <f t="shared" si="22"/>
        <v>2810483</v>
      </c>
      <c r="M154" s="98">
        <v>2810483</v>
      </c>
      <c r="N154" s="108">
        <v>0</v>
      </c>
      <c r="O154" s="107">
        <f t="shared" si="23"/>
        <v>2995975</v>
      </c>
      <c r="P154" s="98">
        <v>2995975</v>
      </c>
      <c r="Q154" s="108">
        <v>0</v>
      </c>
      <c r="R154" s="107">
        <f t="shared" si="24"/>
        <v>2995975</v>
      </c>
      <c r="S154" s="98">
        <v>2995975</v>
      </c>
      <c r="T154" s="108">
        <v>0</v>
      </c>
    </row>
    <row r="155" spans="1:20" ht="76.5" x14ac:dyDescent="0.2">
      <c r="A155" s="79" t="s">
        <v>297</v>
      </c>
      <c r="B155" s="119" t="s">
        <v>298</v>
      </c>
      <c r="C155" s="69">
        <f t="shared" si="20"/>
        <v>665.4</v>
      </c>
      <c r="D155" s="69">
        <v>665.4</v>
      </c>
      <c r="E155" s="69"/>
      <c r="F155" s="92">
        <f t="shared" si="21"/>
        <v>48000</v>
      </c>
      <c r="G155" s="92">
        <v>48000</v>
      </c>
      <c r="H155" s="95"/>
      <c r="I155" s="107">
        <f t="shared" si="19"/>
        <v>39478</v>
      </c>
      <c r="J155" s="98">
        <v>39478</v>
      </c>
      <c r="K155" s="108"/>
      <c r="L155" s="107">
        <f t="shared" si="22"/>
        <v>0</v>
      </c>
      <c r="M155" s="98">
        <v>0</v>
      </c>
      <c r="N155" s="108"/>
      <c r="O155" s="107">
        <f t="shared" si="23"/>
        <v>0</v>
      </c>
      <c r="P155" s="98"/>
      <c r="Q155" s="108"/>
      <c r="R155" s="107">
        <f t="shared" si="24"/>
        <v>0</v>
      </c>
      <c r="S155" s="98"/>
      <c r="T155" s="108"/>
    </row>
    <row r="156" spans="1:20" ht="118.7" customHeight="1" x14ac:dyDescent="0.2">
      <c r="A156" s="79" t="s">
        <v>299</v>
      </c>
      <c r="B156" s="119" t="s">
        <v>300</v>
      </c>
      <c r="C156" s="69">
        <f t="shared" si="20"/>
        <v>1408.1</v>
      </c>
      <c r="D156" s="69"/>
      <c r="E156" s="69">
        <v>1408.1</v>
      </c>
      <c r="F156" s="92">
        <f t="shared" si="21"/>
        <v>866000</v>
      </c>
      <c r="G156" s="92"/>
      <c r="H156" s="95">
        <v>866000</v>
      </c>
      <c r="I156" s="107">
        <f t="shared" si="19"/>
        <v>1670501.2</v>
      </c>
      <c r="J156" s="98"/>
      <c r="K156" s="108">
        <v>1670501.2</v>
      </c>
      <c r="L156" s="107">
        <f t="shared" si="22"/>
        <v>1698856</v>
      </c>
      <c r="M156" s="98"/>
      <c r="N156" s="108">
        <v>1698856</v>
      </c>
      <c r="O156" s="107">
        <f t="shared" si="23"/>
        <v>1698856</v>
      </c>
      <c r="P156" s="98"/>
      <c r="Q156" s="108">
        <v>1698856</v>
      </c>
      <c r="R156" s="107">
        <f t="shared" si="24"/>
        <v>1698856</v>
      </c>
      <c r="S156" s="98"/>
      <c r="T156" s="108">
        <v>1698856</v>
      </c>
    </row>
    <row r="157" spans="1:20" ht="51.4" customHeight="1" x14ac:dyDescent="0.2">
      <c r="A157" s="75" t="s">
        <v>301</v>
      </c>
      <c r="B157" s="119" t="s">
        <v>302</v>
      </c>
      <c r="C157" s="69">
        <f t="shared" si="20"/>
        <v>63216.7</v>
      </c>
      <c r="D157" s="69">
        <v>8955.5</v>
      </c>
      <c r="E157" s="69">
        <v>54261.2</v>
      </c>
      <c r="F157" s="92">
        <f t="shared" si="21"/>
        <v>57655000</v>
      </c>
      <c r="G157" s="92">
        <v>6085000</v>
      </c>
      <c r="H157" s="95">
        <v>51570000</v>
      </c>
      <c r="I157" s="107">
        <f t="shared" si="19"/>
        <v>66483928.380000003</v>
      </c>
      <c r="J157" s="98">
        <v>11757337</v>
      </c>
      <c r="K157" s="108">
        <v>54726591.380000003</v>
      </c>
      <c r="L157" s="107">
        <f t="shared" si="22"/>
        <v>68092172</v>
      </c>
      <c r="M157" s="98">
        <v>8475266</v>
      </c>
      <c r="N157" s="108">
        <v>59616906</v>
      </c>
      <c r="O157" s="107">
        <f t="shared" si="23"/>
        <v>68092172</v>
      </c>
      <c r="P157" s="98">
        <v>8475266</v>
      </c>
      <c r="Q157" s="108">
        <v>59616906</v>
      </c>
      <c r="R157" s="107">
        <f t="shared" si="24"/>
        <v>68092172</v>
      </c>
      <c r="S157" s="98">
        <v>8475266</v>
      </c>
      <c r="T157" s="108">
        <v>59616906</v>
      </c>
    </row>
    <row r="158" spans="1:20" ht="31.7" customHeight="1" x14ac:dyDescent="0.2">
      <c r="A158" s="71" t="s">
        <v>303</v>
      </c>
      <c r="B158" s="117" t="s">
        <v>304</v>
      </c>
      <c r="C158" s="15">
        <f>D158+E158</f>
        <v>5959.2000000000007</v>
      </c>
      <c r="D158" s="15">
        <f>D159+D160</f>
        <v>3835.3</v>
      </c>
      <c r="E158" s="15">
        <f>E159+E160</f>
        <v>2123.9</v>
      </c>
      <c r="F158" s="89">
        <f>G158+H158</f>
        <v>665000</v>
      </c>
      <c r="G158" s="89">
        <f>G159+G160</f>
        <v>665000</v>
      </c>
      <c r="H158" s="104">
        <f>H159+H160</f>
        <v>0</v>
      </c>
      <c r="I158" s="109">
        <f>J158+K158</f>
        <v>59400</v>
      </c>
      <c r="J158" s="96">
        <f>J159+J160</f>
        <v>59400</v>
      </c>
      <c r="K158" s="110">
        <f>K159+K160</f>
        <v>0</v>
      </c>
      <c r="L158" s="109">
        <f t="shared" si="22"/>
        <v>11577580</v>
      </c>
      <c r="M158" s="96">
        <f>M159+M160</f>
        <v>0</v>
      </c>
      <c r="N158" s="110">
        <f>N159+N160</f>
        <v>11577580</v>
      </c>
      <c r="O158" s="109">
        <f>P158+Q158</f>
        <v>11577580</v>
      </c>
      <c r="P158" s="96">
        <f>P159+P160</f>
        <v>0</v>
      </c>
      <c r="Q158" s="110">
        <f>Q159+Q160</f>
        <v>11577580</v>
      </c>
      <c r="R158" s="109">
        <f>S158+T158</f>
        <v>11577580</v>
      </c>
      <c r="S158" s="96">
        <f>S159+S160</f>
        <v>0</v>
      </c>
      <c r="T158" s="110">
        <f>T159+T160</f>
        <v>11577580</v>
      </c>
    </row>
    <row r="159" spans="1:20" ht="28.7" hidden="1" customHeight="1" x14ac:dyDescent="0.2">
      <c r="A159" s="72" t="s">
        <v>305</v>
      </c>
      <c r="B159" s="119" t="s">
        <v>306</v>
      </c>
      <c r="C159" s="69">
        <f>D159+E159</f>
        <v>2661.8</v>
      </c>
      <c r="D159" s="69">
        <v>1887.3</v>
      </c>
      <c r="E159" s="69">
        <v>774.5</v>
      </c>
      <c r="F159" s="92">
        <f>G159+H159</f>
        <v>0</v>
      </c>
      <c r="G159" s="92"/>
      <c r="H159" s="95"/>
      <c r="I159" s="107">
        <f>J159+K159</f>
        <v>0</v>
      </c>
      <c r="J159" s="98"/>
      <c r="K159" s="108"/>
      <c r="L159" s="107">
        <f t="shared" si="22"/>
        <v>0</v>
      </c>
      <c r="M159" s="98"/>
      <c r="N159" s="108"/>
      <c r="O159" s="107">
        <f>P159+Q159</f>
        <v>0</v>
      </c>
      <c r="P159" s="98"/>
      <c r="Q159" s="108"/>
      <c r="R159" s="107">
        <f>S159+T159</f>
        <v>0</v>
      </c>
      <c r="S159" s="98"/>
      <c r="T159" s="108"/>
    </row>
    <row r="160" spans="1:20" ht="31.7" customHeight="1" thickBot="1" x14ac:dyDescent="0.25">
      <c r="A160" s="72" t="s">
        <v>307</v>
      </c>
      <c r="B160" s="119" t="s">
        <v>308</v>
      </c>
      <c r="C160" s="69">
        <f>D160+E160</f>
        <v>3297.4</v>
      </c>
      <c r="D160" s="69">
        <v>1948</v>
      </c>
      <c r="E160" s="69">
        <v>1349.4</v>
      </c>
      <c r="F160" s="92">
        <f>G160+H160</f>
        <v>665000</v>
      </c>
      <c r="G160" s="92">
        <v>665000</v>
      </c>
      <c r="H160" s="95"/>
      <c r="I160" s="112">
        <f>J160+K160</f>
        <v>59400</v>
      </c>
      <c r="J160" s="99">
        <v>59400</v>
      </c>
      <c r="K160" s="111">
        <v>0</v>
      </c>
      <c r="L160" s="112">
        <f t="shared" si="22"/>
        <v>11577580</v>
      </c>
      <c r="M160" s="99">
        <v>0</v>
      </c>
      <c r="N160" s="111">
        <v>11577580</v>
      </c>
      <c r="O160" s="112">
        <f>P160+Q160</f>
        <v>11577580</v>
      </c>
      <c r="P160" s="99"/>
      <c r="Q160" s="111">
        <v>11577580</v>
      </c>
      <c r="R160" s="112">
        <f>S160+T160</f>
        <v>11577580</v>
      </c>
      <c r="S160" s="99">
        <v>0</v>
      </c>
      <c r="T160" s="111">
        <v>11577580</v>
      </c>
    </row>
  </sheetData>
  <mergeCells count="9">
    <mergeCell ref="A1:R1"/>
    <mergeCell ref="A3:A4"/>
    <mergeCell ref="B3:B4"/>
    <mergeCell ref="F3:H3"/>
    <mergeCell ref="L3:N3"/>
    <mergeCell ref="O3:Q3"/>
    <mergeCell ref="R3:T3"/>
    <mergeCell ref="I3:K3"/>
    <mergeCell ref="C3:E3"/>
  </mergeCells>
  <phoneticPr fontId="0" type="noConversion"/>
  <pageMargins left="0.31496062992125984" right="0" top="0.35433070866141736" bottom="0.35433070866141736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zoomScale="50" zoomScaleNormal="50" workbookViewId="0">
      <selection activeCell="G12" sqref="G12"/>
    </sheetView>
  </sheetViews>
  <sheetFormatPr defaultRowHeight="12.75" x14ac:dyDescent="0.2"/>
  <cols>
    <col min="1" max="1" width="20.28515625" customWidth="1"/>
    <col min="2" max="2" width="32.28515625" customWidth="1"/>
    <col min="3" max="3" width="25" customWidth="1"/>
    <col min="4" max="4" width="23.85546875" customWidth="1"/>
    <col min="5" max="5" width="22.140625" customWidth="1"/>
    <col min="6" max="6" width="24.7109375" customWidth="1"/>
    <col min="7" max="7" width="24.140625" customWidth="1"/>
    <col min="8" max="8" width="23.5703125" customWidth="1"/>
    <col min="9" max="10" width="26.7109375" customWidth="1"/>
    <col min="11" max="11" width="25.28515625" customWidth="1"/>
    <col min="12" max="12" width="25.85546875" hidden="1" customWidth="1"/>
    <col min="13" max="13" width="26.7109375" hidden="1" customWidth="1"/>
    <col min="14" max="14" width="24.7109375" hidden="1" customWidth="1"/>
    <col min="15" max="15" width="25.85546875" hidden="1" customWidth="1"/>
    <col min="16" max="16" width="26.7109375" hidden="1" customWidth="1"/>
    <col min="17" max="17" width="24.7109375" hidden="1" customWidth="1"/>
    <col min="18" max="18" width="25.85546875" hidden="1" customWidth="1"/>
    <col min="19" max="19" width="26.7109375" hidden="1" customWidth="1"/>
    <col min="20" max="20" width="24.7109375" hidden="1" customWidth="1"/>
  </cols>
  <sheetData>
    <row r="1" spans="1:20" ht="23.25" x14ac:dyDescent="0.2">
      <c r="A1" s="218" t="s">
        <v>309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20" ht="18.75" thickBot="1" x14ac:dyDescent="0.3">
      <c r="A2" s="8"/>
      <c r="B2" s="174"/>
      <c r="M2" s="88" t="s">
        <v>1</v>
      </c>
    </row>
    <row r="3" spans="1:20" ht="15" thickBot="1" x14ac:dyDescent="0.25">
      <c r="A3" s="228" t="s">
        <v>2</v>
      </c>
      <c r="B3" s="230"/>
      <c r="C3" s="224" t="s">
        <v>310</v>
      </c>
      <c r="D3" s="225"/>
      <c r="E3" s="226"/>
      <c r="F3" s="224" t="s">
        <v>311</v>
      </c>
      <c r="G3" s="225"/>
      <c r="H3" s="226"/>
      <c r="I3" s="232" t="s">
        <v>312</v>
      </c>
      <c r="J3" s="233"/>
      <c r="K3" s="234"/>
      <c r="L3" s="227" t="s">
        <v>8</v>
      </c>
      <c r="M3" s="225"/>
      <c r="N3" s="226"/>
      <c r="O3" s="224" t="s">
        <v>313</v>
      </c>
      <c r="P3" s="225"/>
      <c r="Q3" s="226"/>
      <c r="R3" s="224" t="s">
        <v>314</v>
      </c>
      <c r="S3" s="225"/>
      <c r="T3" s="226"/>
    </row>
    <row r="4" spans="1:20" ht="28.5" x14ac:dyDescent="0.2">
      <c r="A4" s="229"/>
      <c r="B4" s="231"/>
      <c r="C4" s="127" t="s">
        <v>9</v>
      </c>
      <c r="D4" s="86" t="s">
        <v>10</v>
      </c>
      <c r="E4" s="128" t="s">
        <v>11</v>
      </c>
      <c r="F4" s="85" t="s">
        <v>9</v>
      </c>
      <c r="G4" s="86" t="s">
        <v>315</v>
      </c>
      <c r="H4" s="87" t="s">
        <v>316</v>
      </c>
      <c r="I4" s="182" t="s">
        <v>9</v>
      </c>
      <c r="J4" s="183" t="s">
        <v>10</v>
      </c>
      <c r="K4" s="184" t="s">
        <v>11</v>
      </c>
      <c r="L4" s="150" t="s">
        <v>9</v>
      </c>
      <c r="M4" s="86" t="s">
        <v>10</v>
      </c>
      <c r="N4" s="87" t="s">
        <v>11</v>
      </c>
      <c r="O4" s="85" t="s">
        <v>9</v>
      </c>
      <c r="P4" s="86" t="s">
        <v>10</v>
      </c>
      <c r="Q4" s="87" t="s">
        <v>11</v>
      </c>
      <c r="R4" s="85" t="s">
        <v>9</v>
      </c>
      <c r="S4" s="86" t="s">
        <v>10</v>
      </c>
      <c r="T4" s="87" t="s">
        <v>11</v>
      </c>
    </row>
    <row r="5" spans="1:20" ht="25.5" x14ac:dyDescent="0.2">
      <c r="A5" s="155" t="s">
        <v>14</v>
      </c>
      <c r="B5" s="61" t="s">
        <v>15</v>
      </c>
      <c r="C5" s="129">
        <f t="shared" ref="C5:T5" si="0">SUM(C9+C19+C32+C40+C50+C55+C78+C91+C104+C119+C124+C137+C140+C166)</f>
        <v>38487735265</v>
      </c>
      <c r="D5" s="130">
        <f t="shared" si="0"/>
        <v>30029755034</v>
      </c>
      <c r="E5" s="132">
        <f t="shared" si="0"/>
        <v>8469203530</v>
      </c>
      <c r="F5" s="131">
        <f t="shared" si="0"/>
        <v>37752319495</v>
      </c>
      <c r="G5" s="130">
        <f t="shared" si="0"/>
        <v>29198133312</v>
      </c>
      <c r="H5" s="130">
        <f t="shared" si="0"/>
        <v>8554186183</v>
      </c>
      <c r="I5" s="129">
        <f t="shared" si="0"/>
        <v>37468755811</v>
      </c>
      <c r="J5" s="130">
        <f t="shared" si="0"/>
        <v>28935930051</v>
      </c>
      <c r="K5" s="132">
        <f t="shared" si="0"/>
        <v>8532825760</v>
      </c>
      <c r="L5" s="144">
        <f t="shared" si="0"/>
        <v>35429975035</v>
      </c>
      <c r="M5" s="130">
        <f t="shared" si="0"/>
        <v>27166445626</v>
      </c>
      <c r="N5" s="132">
        <f t="shared" si="0"/>
        <v>8263529409</v>
      </c>
      <c r="O5" s="131">
        <f t="shared" si="0"/>
        <v>36086234783</v>
      </c>
      <c r="P5" s="130">
        <f t="shared" si="0"/>
        <v>27658475517</v>
      </c>
      <c r="Q5" s="132">
        <f t="shared" si="0"/>
        <v>8427759266</v>
      </c>
      <c r="R5" s="131">
        <f t="shared" si="0"/>
        <v>36847540273</v>
      </c>
      <c r="S5" s="130">
        <f t="shared" si="0"/>
        <v>28254403727</v>
      </c>
      <c r="T5" s="132">
        <f t="shared" si="0"/>
        <v>8593136546</v>
      </c>
    </row>
    <row r="6" spans="1:20" ht="20.25" x14ac:dyDescent="0.2">
      <c r="A6" s="156"/>
      <c r="B6" s="175" t="s">
        <v>16</v>
      </c>
      <c r="C6" s="133">
        <f t="shared" ref="C6:T6" si="1">C9+C19+C32+C40+C50+C55+C78</f>
        <v>35857361534</v>
      </c>
      <c r="D6" s="134">
        <f t="shared" si="1"/>
        <v>29252865980</v>
      </c>
      <c r="E6" s="135">
        <f t="shared" si="1"/>
        <v>6604495554</v>
      </c>
      <c r="F6" s="136">
        <f t="shared" si="1"/>
        <v>35441900228</v>
      </c>
      <c r="G6" s="134">
        <f t="shared" si="1"/>
        <v>28582448329</v>
      </c>
      <c r="H6" s="135">
        <f t="shared" si="1"/>
        <v>6859451899</v>
      </c>
      <c r="I6" s="133">
        <f t="shared" si="1"/>
        <v>34986730553</v>
      </c>
      <c r="J6" s="134">
        <f t="shared" si="1"/>
        <v>28267652775</v>
      </c>
      <c r="K6" s="137">
        <f t="shared" si="1"/>
        <v>6719077778</v>
      </c>
      <c r="L6" s="151">
        <f t="shared" si="1"/>
        <v>33333539779</v>
      </c>
      <c r="M6" s="134">
        <f t="shared" si="1"/>
        <v>26565554653</v>
      </c>
      <c r="N6" s="137">
        <f t="shared" si="1"/>
        <v>6767985126</v>
      </c>
      <c r="O6" s="136">
        <f t="shared" si="1"/>
        <v>34021017701</v>
      </c>
      <c r="P6" s="134">
        <f t="shared" si="1"/>
        <v>27058256818</v>
      </c>
      <c r="Q6" s="137">
        <f t="shared" si="1"/>
        <v>6962760883</v>
      </c>
      <c r="R6" s="136">
        <f t="shared" si="1"/>
        <v>34818340626</v>
      </c>
      <c r="S6" s="134">
        <f t="shared" si="1"/>
        <v>27653977523</v>
      </c>
      <c r="T6" s="137">
        <f t="shared" si="1"/>
        <v>7164363103</v>
      </c>
    </row>
    <row r="7" spans="1:20" ht="20.25" x14ac:dyDescent="0.2">
      <c r="A7" s="156"/>
      <c r="B7" s="175" t="s">
        <v>17</v>
      </c>
      <c r="C7" s="133">
        <f t="shared" ref="C7:T7" si="2">C91+C104+C119+C124+C137+C140+C166</f>
        <v>2630373731</v>
      </c>
      <c r="D7" s="134">
        <f t="shared" si="2"/>
        <v>776889054</v>
      </c>
      <c r="E7" s="135">
        <f t="shared" si="2"/>
        <v>1864707976</v>
      </c>
      <c r="F7" s="136">
        <f t="shared" si="2"/>
        <v>2310419267</v>
      </c>
      <c r="G7" s="134">
        <f t="shared" si="2"/>
        <v>615684983</v>
      </c>
      <c r="H7" s="135">
        <f t="shared" si="2"/>
        <v>1694734284</v>
      </c>
      <c r="I7" s="133">
        <f t="shared" si="2"/>
        <v>2482025258</v>
      </c>
      <c r="J7" s="134">
        <f t="shared" si="2"/>
        <v>668277276</v>
      </c>
      <c r="K7" s="137">
        <f t="shared" si="2"/>
        <v>1813747982</v>
      </c>
      <c r="L7" s="151">
        <f t="shared" si="2"/>
        <v>2096435256</v>
      </c>
      <c r="M7" s="134">
        <f t="shared" si="2"/>
        <v>600890973</v>
      </c>
      <c r="N7" s="137">
        <f t="shared" si="2"/>
        <v>1495544283</v>
      </c>
      <c r="O7" s="136">
        <f t="shared" si="2"/>
        <v>2065217082</v>
      </c>
      <c r="P7" s="134">
        <f t="shared" si="2"/>
        <v>600218699</v>
      </c>
      <c r="Q7" s="137">
        <f t="shared" si="2"/>
        <v>1464998383</v>
      </c>
      <c r="R7" s="136">
        <f t="shared" si="2"/>
        <v>2029199647</v>
      </c>
      <c r="S7" s="134">
        <f t="shared" si="2"/>
        <v>600426204</v>
      </c>
      <c r="T7" s="137">
        <f t="shared" si="2"/>
        <v>1428773443</v>
      </c>
    </row>
    <row r="8" spans="1:20" ht="20.25" x14ac:dyDescent="0.2">
      <c r="A8" s="157"/>
      <c r="B8" s="29"/>
      <c r="C8" s="138"/>
      <c r="D8" s="139"/>
      <c r="E8" s="140"/>
      <c r="F8" s="141"/>
      <c r="G8" s="139"/>
      <c r="H8" s="142"/>
      <c r="I8" s="138"/>
      <c r="J8" s="139"/>
      <c r="K8" s="142"/>
      <c r="L8" s="146"/>
      <c r="M8" s="139"/>
      <c r="N8" s="142"/>
      <c r="O8" s="141"/>
      <c r="P8" s="139"/>
      <c r="Q8" s="142"/>
      <c r="R8" s="141"/>
      <c r="S8" s="139"/>
      <c r="T8" s="142"/>
    </row>
    <row r="9" spans="1:20" ht="25.5" x14ac:dyDescent="0.2">
      <c r="A9" s="158" t="s">
        <v>18</v>
      </c>
      <c r="B9" s="63" t="s">
        <v>19</v>
      </c>
      <c r="C9" s="129">
        <f>D9+E9</f>
        <v>24580234110</v>
      </c>
      <c r="D9" s="130">
        <f>D10+D14</f>
        <v>20675621808</v>
      </c>
      <c r="E9" s="143">
        <f>E10+E14</f>
        <v>3904612302</v>
      </c>
      <c r="F9" s="131">
        <f>G9+H9</f>
        <v>23316821526</v>
      </c>
      <c r="G9" s="130">
        <f>G10+G14</f>
        <v>19199068290</v>
      </c>
      <c r="H9" s="132">
        <f>H10+H14</f>
        <v>4117753236</v>
      </c>
      <c r="I9" s="129">
        <f>J9+K9</f>
        <v>22989255260</v>
      </c>
      <c r="J9" s="130">
        <f>J10+J14</f>
        <v>18963571117</v>
      </c>
      <c r="K9" s="132">
        <f>K10+K14</f>
        <v>4025684143</v>
      </c>
      <c r="L9" s="144">
        <f>M9+N9</f>
        <v>21888502221</v>
      </c>
      <c r="M9" s="130">
        <f>M10+M14</f>
        <v>17812873556</v>
      </c>
      <c r="N9" s="132">
        <f>N10+N14</f>
        <v>4075628665</v>
      </c>
      <c r="O9" s="131">
        <f>P9+Q9</f>
        <v>22499459714</v>
      </c>
      <c r="P9" s="130">
        <f>P10+P14</f>
        <v>18263767650</v>
      </c>
      <c r="Q9" s="132">
        <f>Q10+Q14</f>
        <v>4235692064</v>
      </c>
      <c r="R9" s="131">
        <f>S9+T9</f>
        <v>23207176728</v>
      </c>
      <c r="S9" s="130">
        <f>S10+S14</f>
        <v>18802578035</v>
      </c>
      <c r="T9" s="132">
        <f>T10+T14</f>
        <v>4404598693</v>
      </c>
    </row>
    <row r="10" spans="1:20" ht="25.5" x14ac:dyDescent="0.2">
      <c r="A10" s="155" t="s">
        <v>20</v>
      </c>
      <c r="B10" s="29" t="s">
        <v>21</v>
      </c>
      <c r="C10" s="129">
        <f>D10+E10</f>
        <v>11760970507</v>
      </c>
      <c r="D10" s="130">
        <f>D11+D12+D13</f>
        <v>11760970507</v>
      </c>
      <c r="E10" s="143"/>
      <c r="F10" s="131">
        <f t="shared" ref="F10:F85" si="3">G10+H10</f>
        <v>9463404938</v>
      </c>
      <c r="G10" s="130">
        <f>G11+G12</f>
        <v>9463404938</v>
      </c>
      <c r="H10" s="132"/>
      <c r="I10" s="129">
        <f>J10+K10</f>
        <v>9463404938</v>
      </c>
      <c r="J10" s="130">
        <f>J11+J12</f>
        <v>9463404938</v>
      </c>
      <c r="K10" s="132"/>
      <c r="L10" s="144">
        <f t="shared" ref="L10:L85" si="4">M10+N10</f>
        <v>8190290483</v>
      </c>
      <c r="M10" s="130">
        <f>M11+M12</f>
        <v>8190290483</v>
      </c>
      <c r="N10" s="132"/>
      <c r="O10" s="131">
        <f>P10+Q10</f>
        <v>8262289738</v>
      </c>
      <c r="P10" s="130">
        <f>P11+P12</f>
        <v>8262289738</v>
      </c>
      <c r="Q10" s="132"/>
      <c r="R10" s="131">
        <f>S10+T10</f>
        <v>8401902207</v>
      </c>
      <c r="S10" s="130">
        <f>S11+S12</f>
        <v>8401902207</v>
      </c>
      <c r="T10" s="132"/>
    </row>
    <row r="11" spans="1:20" ht="76.5" x14ac:dyDescent="0.2">
      <c r="A11" s="159" t="s">
        <v>22</v>
      </c>
      <c r="B11" s="5" t="s">
        <v>317</v>
      </c>
      <c r="C11" s="138">
        <f>D11+E11</f>
        <v>8601281355</v>
      </c>
      <c r="D11" s="139">
        <v>8601281355</v>
      </c>
      <c r="E11" s="140"/>
      <c r="F11" s="141">
        <f t="shared" si="3"/>
        <v>6960445501</v>
      </c>
      <c r="G11" s="139">
        <v>6960445501</v>
      </c>
      <c r="H11" s="142"/>
      <c r="I11" s="138">
        <f>J11+K11</f>
        <v>6960445501</v>
      </c>
      <c r="J11" s="139">
        <v>6960445501</v>
      </c>
      <c r="K11" s="142"/>
      <c r="L11" s="146">
        <f t="shared" si="4"/>
        <v>6288638995</v>
      </c>
      <c r="M11" s="139">
        <v>6288638995</v>
      </c>
      <c r="N11" s="142"/>
      <c r="O11" s="141">
        <f>P11+Q11</f>
        <v>6343921201</v>
      </c>
      <c r="P11" s="139">
        <v>6343921201</v>
      </c>
      <c r="Q11" s="142"/>
      <c r="R11" s="141">
        <f>S11+T11</f>
        <v>6451117938</v>
      </c>
      <c r="S11" s="139">
        <v>6451117938</v>
      </c>
      <c r="T11" s="142"/>
    </row>
    <row r="12" spans="1:20" ht="63.75" x14ac:dyDescent="0.2">
      <c r="A12" s="159" t="s">
        <v>318</v>
      </c>
      <c r="B12" s="5" t="s">
        <v>319</v>
      </c>
      <c r="C12" s="138"/>
      <c r="D12" s="139">
        <v>3159717514</v>
      </c>
      <c r="E12" s="140"/>
      <c r="F12" s="141">
        <f t="shared" si="3"/>
        <v>2502959437</v>
      </c>
      <c r="G12" s="139">
        <v>2502959437</v>
      </c>
      <c r="H12" s="142"/>
      <c r="I12" s="138">
        <f>J12+K12</f>
        <v>2502959437</v>
      </c>
      <c r="J12" s="139">
        <v>2502959437</v>
      </c>
      <c r="K12" s="142"/>
      <c r="L12" s="146">
        <f t="shared" si="4"/>
        <v>1901651488</v>
      </c>
      <c r="M12" s="139">
        <v>1901651488</v>
      </c>
      <c r="N12" s="142"/>
      <c r="O12" s="141">
        <f>P12+Q12</f>
        <v>1918368537</v>
      </c>
      <c r="P12" s="139">
        <v>1918368537</v>
      </c>
      <c r="Q12" s="142"/>
      <c r="R12" s="141">
        <f>S12+T12</f>
        <v>1950784269</v>
      </c>
      <c r="S12" s="139">
        <v>1950784269</v>
      </c>
      <c r="T12" s="142"/>
    </row>
    <row r="13" spans="1:20" ht="178.5" x14ac:dyDescent="0.2">
      <c r="A13" s="159" t="s">
        <v>320</v>
      </c>
      <c r="B13" s="5" t="s">
        <v>321</v>
      </c>
      <c r="C13" s="138"/>
      <c r="D13" s="139">
        <v>-28362</v>
      </c>
      <c r="E13" s="140"/>
      <c r="F13" s="141"/>
      <c r="G13" s="139"/>
      <c r="H13" s="142"/>
      <c r="I13" s="138"/>
      <c r="J13" s="139"/>
      <c r="K13" s="142"/>
      <c r="L13" s="146"/>
      <c r="M13" s="139"/>
      <c r="N13" s="142"/>
      <c r="O13" s="141"/>
      <c r="P13" s="139"/>
      <c r="Q13" s="142"/>
      <c r="R13" s="141"/>
      <c r="S13" s="139"/>
      <c r="T13" s="142"/>
    </row>
    <row r="14" spans="1:20" ht="25.5" x14ac:dyDescent="0.2">
      <c r="A14" s="160" t="s">
        <v>24</v>
      </c>
      <c r="B14" s="29" t="s">
        <v>25</v>
      </c>
      <c r="C14" s="129">
        <f>C15+C16+C17+C18</f>
        <v>12819263603</v>
      </c>
      <c r="D14" s="130">
        <f>D15+D16+D17+D18</f>
        <v>8914651301</v>
      </c>
      <c r="E14" s="143">
        <f>E15+E16+E17+E18</f>
        <v>3904612302</v>
      </c>
      <c r="F14" s="131">
        <f t="shared" si="3"/>
        <v>13853416588</v>
      </c>
      <c r="G14" s="130">
        <f>G15+G16+G17+G18</f>
        <v>9735663352</v>
      </c>
      <c r="H14" s="132">
        <f>H15+H16+H17+H18</f>
        <v>4117753236</v>
      </c>
      <c r="I14" s="129">
        <f>I15+I16+I17+I18</f>
        <v>13525850322</v>
      </c>
      <c r="J14" s="130">
        <f>J15+J16+J17+J18</f>
        <v>9500166179</v>
      </c>
      <c r="K14" s="132">
        <f>K15+K16+K17+K18</f>
        <v>4025684143</v>
      </c>
      <c r="L14" s="144">
        <f t="shared" si="4"/>
        <v>13698211738</v>
      </c>
      <c r="M14" s="130">
        <f>M15+M16+M17+M18</f>
        <v>9622583073</v>
      </c>
      <c r="N14" s="132">
        <f>N15+N16+N17+N18</f>
        <v>4075628665</v>
      </c>
      <c r="O14" s="131">
        <f t="shared" ref="O14:O77" si="5">P14+Q14</f>
        <v>14237169976</v>
      </c>
      <c r="P14" s="130">
        <f>P15+P16+P17+P18</f>
        <v>10001477912</v>
      </c>
      <c r="Q14" s="132">
        <f>Q15+Q16+Q17+Q18</f>
        <v>4235692064</v>
      </c>
      <c r="R14" s="131">
        <f t="shared" ref="R14:R77" si="6">S14+T14</f>
        <v>14805274521</v>
      </c>
      <c r="S14" s="130">
        <f>S15+S16+S17+S18</f>
        <v>10400675828</v>
      </c>
      <c r="T14" s="132">
        <f>T15+T16+T17+T18</f>
        <v>4404598693</v>
      </c>
    </row>
    <row r="15" spans="1:20" ht="102" x14ac:dyDescent="0.2">
      <c r="A15" s="161" t="s">
        <v>26</v>
      </c>
      <c r="B15" s="176" t="s">
        <v>27</v>
      </c>
      <c r="C15" s="138">
        <f t="shared" ref="C15:C78" si="7">D15+E15</f>
        <v>12436404983</v>
      </c>
      <c r="D15" s="145">
        <v>8608347110</v>
      </c>
      <c r="E15" s="140">
        <v>3828057873</v>
      </c>
      <c r="F15" s="141">
        <f t="shared" si="3"/>
        <v>13368454605</v>
      </c>
      <c r="G15" s="145">
        <v>9327999760</v>
      </c>
      <c r="H15" s="142">
        <v>4040454845</v>
      </c>
      <c r="I15" s="138">
        <f t="shared" ref="I15:I78" si="8">J15+K15</f>
        <v>13092668936</v>
      </c>
      <c r="J15" s="145">
        <v>9164868255</v>
      </c>
      <c r="K15" s="142">
        <v>3927800681</v>
      </c>
      <c r="L15" s="146">
        <f t="shared" si="4"/>
        <v>13253107105</v>
      </c>
      <c r="M15" s="145">
        <v>9277174974</v>
      </c>
      <c r="N15" s="142">
        <v>3975932131</v>
      </c>
      <c r="O15" s="141">
        <f t="shared" si="5"/>
        <v>13778196793</v>
      </c>
      <c r="P15" s="145">
        <v>9644737755</v>
      </c>
      <c r="Q15" s="142">
        <v>4133459038</v>
      </c>
      <c r="R15" s="141">
        <f t="shared" si="6"/>
        <v>14332191460</v>
      </c>
      <c r="S15" s="145">
        <v>10032534022</v>
      </c>
      <c r="T15" s="142">
        <v>4299657438</v>
      </c>
    </row>
    <row r="16" spans="1:20" ht="165.75" x14ac:dyDescent="0.2">
      <c r="A16" s="161" t="s">
        <v>28</v>
      </c>
      <c r="B16" s="176" t="s">
        <v>29</v>
      </c>
      <c r="C16" s="138">
        <f t="shared" si="7"/>
        <v>236396528</v>
      </c>
      <c r="D16" s="139">
        <v>180633590</v>
      </c>
      <c r="E16" s="140">
        <v>55762938</v>
      </c>
      <c r="F16" s="141">
        <f t="shared" si="3"/>
        <v>302204781</v>
      </c>
      <c r="G16" s="139">
        <v>242676581</v>
      </c>
      <c r="H16" s="142">
        <v>59528200</v>
      </c>
      <c r="I16" s="138">
        <f t="shared" si="8"/>
        <v>240510807</v>
      </c>
      <c r="J16" s="139">
        <v>168357565</v>
      </c>
      <c r="K16" s="142">
        <v>72153242</v>
      </c>
      <c r="L16" s="152">
        <f t="shared" si="4"/>
        <v>246554379</v>
      </c>
      <c r="M16" s="139">
        <v>172588065</v>
      </c>
      <c r="N16" s="142">
        <v>73966314</v>
      </c>
      <c r="O16" s="141">
        <f t="shared" si="5"/>
        <v>255009352</v>
      </c>
      <c r="P16" s="139">
        <v>178506546</v>
      </c>
      <c r="Q16" s="142">
        <v>76502806</v>
      </c>
      <c r="R16" s="141">
        <f t="shared" si="6"/>
        <v>264036783</v>
      </c>
      <c r="S16" s="139">
        <v>184825748</v>
      </c>
      <c r="T16" s="142">
        <v>79211035</v>
      </c>
    </row>
    <row r="17" spans="1:20" ht="63.75" x14ac:dyDescent="0.2">
      <c r="A17" s="161" t="s">
        <v>30</v>
      </c>
      <c r="B17" s="176" t="s">
        <v>31</v>
      </c>
      <c r="C17" s="138">
        <f t="shared" si="7"/>
        <v>85672553</v>
      </c>
      <c r="D17" s="145">
        <v>64881062</v>
      </c>
      <c r="E17" s="140">
        <v>20791491</v>
      </c>
      <c r="F17" s="141">
        <f t="shared" si="3"/>
        <v>124432535</v>
      </c>
      <c r="G17" s="145">
        <v>106662344</v>
      </c>
      <c r="H17" s="142">
        <v>17770191</v>
      </c>
      <c r="I17" s="138">
        <f t="shared" si="8"/>
        <v>85767399</v>
      </c>
      <c r="J17" s="145">
        <v>60037179</v>
      </c>
      <c r="K17" s="142">
        <v>25730220</v>
      </c>
      <c r="L17" s="146">
        <f t="shared" si="4"/>
        <v>85767399</v>
      </c>
      <c r="M17" s="145">
        <v>60037179</v>
      </c>
      <c r="N17" s="142">
        <v>25730220</v>
      </c>
      <c r="O17" s="141">
        <f t="shared" si="5"/>
        <v>85767399</v>
      </c>
      <c r="P17" s="145">
        <v>60037179</v>
      </c>
      <c r="Q17" s="142">
        <v>25730220</v>
      </c>
      <c r="R17" s="141">
        <f t="shared" si="6"/>
        <v>85767399</v>
      </c>
      <c r="S17" s="145">
        <v>60037179</v>
      </c>
      <c r="T17" s="142">
        <v>25730220</v>
      </c>
    </row>
    <row r="18" spans="1:20" ht="127.5" x14ac:dyDescent="0.2">
      <c r="A18" s="161" t="s">
        <v>32</v>
      </c>
      <c r="B18" s="176" t="s">
        <v>322</v>
      </c>
      <c r="C18" s="138">
        <f t="shared" si="7"/>
        <v>60789539</v>
      </c>
      <c r="D18" s="139">
        <v>60789539</v>
      </c>
      <c r="E18" s="140">
        <v>0</v>
      </c>
      <c r="F18" s="141">
        <f t="shared" si="3"/>
        <v>58324667</v>
      </c>
      <c r="G18" s="145">
        <v>58324667</v>
      </c>
      <c r="H18" s="142"/>
      <c r="I18" s="138">
        <f t="shared" si="8"/>
        <v>106903180</v>
      </c>
      <c r="J18" s="139">
        <v>106903180</v>
      </c>
      <c r="K18" s="142"/>
      <c r="L18" s="146">
        <f t="shared" si="4"/>
        <v>112782855</v>
      </c>
      <c r="M18" s="145">
        <v>112782855</v>
      </c>
      <c r="N18" s="142"/>
      <c r="O18" s="141">
        <f t="shared" si="5"/>
        <v>118196432</v>
      </c>
      <c r="P18" s="145">
        <v>118196432</v>
      </c>
      <c r="Q18" s="142"/>
      <c r="R18" s="141">
        <f t="shared" si="6"/>
        <v>123278879</v>
      </c>
      <c r="S18" s="145">
        <v>123278879</v>
      </c>
      <c r="T18" s="142"/>
    </row>
    <row r="19" spans="1:20" ht="51" x14ac:dyDescent="0.2">
      <c r="A19" s="161" t="s">
        <v>34</v>
      </c>
      <c r="B19" s="177" t="s">
        <v>35</v>
      </c>
      <c r="C19" s="129">
        <f t="shared" si="7"/>
        <v>3046140891</v>
      </c>
      <c r="D19" s="130">
        <f>D20</f>
        <v>2835191439</v>
      </c>
      <c r="E19" s="143">
        <f>E20</f>
        <v>210949452</v>
      </c>
      <c r="F19" s="131">
        <f t="shared" si="3"/>
        <v>3573935203</v>
      </c>
      <c r="G19" s="130">
        <f>G20</f>
        <v>3289739197</v>
      </c>
      <c r="H19" s="132">
        <f>H20</f>
        <v>284196006</v>
      </c>
      <c r="I19" s="129">
        <f t="shared" si="8"/>
        <v>3443129492</v>
      </c>
      <c r="J19" s="130">
        <f>J20</f>
        <v>3174440948</v>
      </c>
      <c r="K19" s="132">
        <f>K20</f>
        <v>268688544</v>
      </c>
      <c r="L19" s="144">
        <f t="shared" si="4"/>
        <v>2955605839</v>
      </c>
      <c r="M19" s="130">
        <f>M20</f>
        <v>2725632402</v>
      </c>
      <c r="N19" s="132">
        <f>N20</f>
        <v>229973437</v>
      </c>
      <c r="O19" s="131">
        <f t="shared" si="5"/>
        <v>2898318236</v>
      </c>
      <c r="P19" s="130">
        <f>P20</f>
        <v>2668344799</v>
      </c>
      <c r="Q19" s="132">
        <f>Q20</f>
        <v>229973437</v>
      </c>
      <c r="R19" s="131">
        <f t="shared" si="6"/>
        <v>2849687019</v>
      </c>
      <c r="S19" s="130">
        <f>S20</f>
        <v>2619713582</v>
      </c>
      <c r="T19" s="132">
        <f>T20</f>
        <v>229973437</v>
      </c>
    </row>
    <row r="20" spans="1:20" ht="38.25" x14ac:dyDescent="0.2">
      <c r="A20" s="161" t="s">
        <v>36</v>
      </c>
      <c r="B20" s="177" t="s">
        <v>37</v>
      </c>
      <c r="C20" s="129">
        <f t="shared" si="7"/>
        <v>3046140891</v>
      </c>
      <c r="D20" s="130">
        <f>SUM(D21:D31)</f>
        <v>2835191439</v>
      </c>
      <c r="E20" s="143">
        <f>SUM(E21:E31)</f>
        <v>210949452</v>
      </c>
      <c r="F20" s="131">
        <f t="shared" si="3"/>
        <v>3573935203</v>
      </c>
      <c r="G20" s="130">
        <f>SUM(G21:G31)</f>
        <v>3289739197</v>
      </c>
      <c r="H20" s="132">
        <f>SUM(H21:H30)</f>
        <v>284196006</v>
      </c>
      <c r="I20" s="129">
        <f t="shared" si="8"/>
        <v>3443129492</v>
      </c>
      <c r="J20" s="130">
        <f>SUM(J21:J31)</f>
        <v>3174440948</v>
      </c>
      <c r="K20" s="132">
        <f>SUM(K21:K31)</f>
        <v>268688544</v>
      </c>
      <c r="L20" s="144">
        <f t="shared" si="4"/>
        <v>2955605839</v>
      </c>
      <c r="M20" s="130">
        <f>SUM(M21:M31)</f>
        <v>2725632402</v>
      </c>
      <c r="N20" s="132">
        <f>SUM(N21:N31)</f>
        <v>229973437</v>
      </c>
      <c r="O20" s="131">
        <f t="shared" si="5"/>
        <v>2898318236</v>
      </c>
      <c r="P20" s="130">
        <f>SUM(P21:P31)</f>
        <v>2668344799</v>
      </c>
      <c r="Q20" s="132">
        <f>SUM(Q21:Q31)</f>
        <v>229973437</v>
      </c>
      <c r="R20" s="131">
        <f t="shared" si="6"/>
        <v>2849687019</v>
      </c>
      <c r="S20" s="130">
        <f>SUM(S21:S31)</f>
        <v>2619713582</v>
      </c>
      <c r="T20" s="132">
        <f>SUM(T21:T31)</f>
        <v>229973437</v>
      </c>
    </row>
    <row r="21" spans="1:20" ht="89.25" x14ac:dyDescent="0.2">
      <c r="A21" s="162" t="s">
        <v>38</v>
      </c>
      <c r="B21" s="177" t="s">
        <v>39</v>
      </c>
      <c r="C21" s="138">
        <f t="shared" si="7"/>
        <v>17949994</v>
      </c>
      <c r="D21" s="139">
        <v>17949994</v>
      </c>
      <c r="E21" s="140"/>
      <c r="F21" s="141">
        <f t="shared" si="3"/>
        <v>11874400</v>
      </c>
      <c r="G21" s="139">
        <v>11874400</v>
      </c>
      <c r="H21" s="142"/>
      <c r="I21" s="138">
        <f t="shared" si="8"/>
        <v>10910825</v>
      </c>
      <c r="J21" s="139">
        <v>10910825</v>
      </c>
      <c r="K21" s="142"/>
      <c r="L21" s="146">
        <f t="shared" si="4"/>
        <v>13538225</v>
      </c>
      <c r="M21" s="139">
        <v>13538225</v>
      </c>
      <c r="N21" s="142"/>
      <c r="O21" s="141">
        <f t="shared" si="5"/>
        <v>12920000</v>
      </c>
      <c r="P21" s="139">
        <v>12920000</v>
      </c>
      <c r="Q21" s="142"/>
      <c r="R21" s="141">
        <f t="shared" si="6"/>
        <v>12920000</v>
      </c>
      <c r="S21" s="139">
        <v>12920000</v>
      </c>
      <c r="T21" s="142"/>
    </row>
    <row r="22" spans="1:20" ht="38.25" x14ac:dyDescent="0.2">
      <c r="A22" s="161" t="s">
        <v>40</v>
      </c>
      <c r="B22" s="177" t="s">
        <v>41</v>
      </c>
      <c r="C22" s="138">
        <f t="shared" si="7"/>
        <v>598480</v>
      </c>
      <c r="D22" s="139">
        <v>598480</v>
      </c>
      <c r="E22" s="140"/>
      <c r="F22" s="141">
        <f t="shared" si="3"/>
        <v>1504800</v>
      </c>
      <c r="G22" s="139">
        <v>1504800</v>
      </c>
      <c r="H22" s="142"/>
      <c r="I22" s="138">
        <f t="shared" si="8"/>
        <v>2547600</v>
      </c>
      <c r="J22" s="139">
        <v>2547600</v>
      </c>
      <c r="K22" s="142"/>
      <c r="L22" s="146">
        <f t="shared" si="4"/>
        <v>2880467</v>
      </c>
      <c r="M22" s="139">
        <v>2880467</v>
      </c>
      <c r="N22" s="142"/>
      <c r="O22" s="141">
        <f t="shared" si="5"/>
        <v>2978836</v>
      </c>
      <c r="P22" s="139">
        <v>2978836</v>
      </c>
      <c r="Q22" s="142"/>
      <c r="R22" s="141">
        <f t="shared" si="6"/>
        <v>3066114</v>
      </c>
      <c r="S22" s="139">
        <v>3066114</v>
      </c>
      <c r="T22" s="142"/>
    </row>
    <row r="23" spans="1:20" ht="25.5" x14ac:dyDescent="0.2">
      <c r="A23" s="161" t="s">
        <v>42</v>
      </c>
      <c r="B23" s="177" t="s">
        <v>43</v>
      </c>
      <c r="C23" s="138">
        <f t="shared" si="7"/>
        <v>108828786</v>
      </c>
      <c r="D23" s="139">
        <v>108828786</v>
      </c>
      <c r="E23" s="140"/>
      <c r="F23" s="141">
        <f t="shared" si="3"/>
        <v>38272000</v>
      </c>
      <c r="G23" s="139">
        <v>38272000</v>
      </c>
      <c r="H23" s="142"/>
      <c r="I23" s="138">
        <f t="shared" si="8"/>
        <v>38159979</v>
      </c>
      <c r="J23" s="139">
        <v>38159979</v>
      </c>
      <c r="K23" s="142"/>
      <c r="L23" s="146">
        <f t="shared" si="4"/>
        <v>42074000</v>
      </c>
      <c r="M23" s="139">
        <v>42074000</v>
      </c>
      <c r="N23" s="142"/>
      <c r="O23" s="141">
        <f t="shared" si="5"/>
        <v>42987000</v>
      </c>
      <c r="P23" s="139">
        <v>42987000</v>
      </c>
      <c r="Q23" s="142"/>
      <c r="R23" s="141">
        <f t="shared" si="6"/>
        <v>45129000</v>
      </c>
      <c r="S23" s="139">
        <v>45129000</v>
      </c>
      <c r="T23" s="142"/>
    </row>
    <row r="24" spans="1:20" ht="204" x14ac:dyDescent="0.2">
      <c r="A24" s="161" t="s">
        <v>44</v>
      </c>
      <c r="B24" s="177" t="s">
        <v>323</v>
      </c>
      <c r="C24" s="138">
        <f t="shared" si="7"/>
        <v>807198201</v>
      </c>
      <c r="D24" s="139">
        <v>807198201</v>
      </c>
      <c r="E24" s="140"/>
      <c r="F24" s="141">
        <f t="shared" si="3"/>
        <v>615331600</v>
      </c>
      <c r="G24" s="139">
        <v>615331600</v>
      </c>
      <c r="H24" s="142"/>
      <c r="I24" s="138">
        <f t="shared" si="8"/>
        <v>698768000</v>
      </c>
      <c r="J24" s="139">
        <v>698768000</v>
      </c>
      <c r="K24" s="142"/>
      <c r="L24" s="146">
        <f t="shared" si="4"/>
        <v>597378777</v>
      </c>
      <c r="M24" s="139">
        <v>597378777</v>
      </c>
      <c r="N24" s="142"/>
      <c r="O24" s="141">
        <f t="shared" si="5"/>
        <v>539698030</v>
      </c>
      <c r="P24" s="139">
        <v>539698030</v>
      </c>
      <c r="Q24" s="142"/>
      <c r="R24" s="141">
        <f t="shared" si="6"/>
        <v>488837535</v>
      </c>
      <c r="S24" s="139">
        <v>488837535</v>
      </c>
      <c r="T24" s="142"/>
    </row>
    <row r="25" spans="1:20" ht="38.25" x14ac:dyDescent="0.2">
      <c r="A25" s="161" t="s">
        <v>324</v>
      </c>
      <c r="B25" s="177" t="s">
        <v>325</v>
      </c>
      <c r="C25" s="138">
        <f t="shared" si="7"/>
        <v>3552338</v>
      </c>
      <c r="D25" s="139">
        <v>3552338</v>
      </c>
      <c r="E25" s="140"/>
      <c r="F25" s="141">
        <f t="shared" si="3"/>
        <v>1412672</v>
      </c>
      <c r="G25" s="139">
        <v>1412672</v>
      </c>
      <c r="H25" s="142"/>
      <c r="I25" s="138">
        <f t="shared" si="8"/>
        <v>5773640</v>
      </c>
      <c r="J25" s="139">
        <v>5773640</v>
      </c>
      <c r="K25" s="142"/>
      <c r="L25" s="146">
        <f t="shared" si="4"/>
        <v>0</v>
      </c>
      <c r="M25" s="139">
        <v>0</v>
      </c>
      <c r="N25" s="142"/>
      <c r="O25" s="146">
        <f t="shared" si="5"/>
        <v>0</v>
      </c>
      <c r="P25" s="139">
        <v>0</v>
      </c>
      <c r="Q25" s="142"/>
      <c r="R25" s="146">
        <f t="shared" si="6"/>
        <v>0</v>
      </c>
      <c r="S25" s="139">
        <v>0</v>
      </c>
      <c r="T25" s="142"/>
    </row>
    <row r="26" spans="1:20" ht="38.25" x14ac:dyDescent="0.2">
      <c r="A26" s="161" t="s">
        <v>326</v>
      </c>
      <c r="B26" s="177" t="s">
        <v>327</v>
      </c>
      <c r="C26" s="138"/>
      <c r="D26" s="139"/>
      <c r="E26" s="140"/>
      <c r="F26" s="141"/>
      <c r="G26" s="139"/>
      <c r="H26" s="142"/>
      <c r="I26" s="138">
        <f t="shared" si="8"/>
        <v>84016</v>
      </c>
      <c r="J26" s="139">
        <v>84016</v>
      </c>
      <c r="K26" s="142"/>
      <c r="L26" s="146">
        <f t="shared" si="4"/>
        <v>0</v>
      </c>
      <c r="M26" s="139">
        <v>0</v>
      </c>
      <c r="N26" s="142"/>
      <c r="O26" s="146">
        <f t="shared" si="5"/>
        <v>0</v>
      </c>
      <c r="P26" s="139">
        <v>0</v>
      </c>
      <c r="Q26" s="142"/>
      <c r="R26" s="146">
        <f t="shared" si="6"/>
        <v>0</v>
      </c>
      <c r="S26" s="139">
        <v>0</v>
      </c>
      <c r="T26" s="142"/>
    </row>
    <row r="27" spans="1:20" ht="114.75" x14ac:dyDescent="0.2">
      <c r="A27" s="161" t="s">
        <v>46</v>
      </c>
      <c r="B27" s="177" t="s">
        <v>47</v>
      </c>
      <c r="C27" s="138">
        <f t="shared" si="7"/>
        <v>735375746</v>
      </c>
      <c r="D27" s="145">
        <v>661838172</v>
      </c>
      <c r="E27" s="140">
        <v>73537574</v>
      </c>
      <c r="F27" s="141">
        <f t="shared" si="3"/>
        <v>899725150</v>
      </c>
      <c r="G27" s="145">
        <v>809049985</v>
      </c>
      <c r="H27" s="142">
        <v>90675165</v>
      </c>
      <c r="I27" s="138">
        <f t="shared" si="8"/>
        <v>889324419</v>
      </c>
      <c r="J27" s="145">
        <v>800391977</v>
      </c>
      <c r="K27" s="142">
        <v>88932442</v>
      </c>
      <c r="L27" s="146">
        <f t="shared" si="4"/>
        <v>915484880</v>
      </c>
      <c r="M27" s="145">
        <v>823936392</v>
      </c>
      <c r="N27" s="142">
        <v>91548488</v>
      </c>
      <c r="O27" s="141">
        <f t="shared" si="5"/>
        <v>915484880</v>
      </c>
      <c r="P27" s="145">
        <v>823936392</v>
      </c>
      <c r="Q27" s="142">
        <v>91548488</v>
      </c>
      <c r="R27" s="141">
        <f t="shared" si="6"/>
        <v>915484880</v>
      </c>
      <c r="S27" s="145">
        <v>823936392</v>
      </c>
      <c r="T27" s="142">
        <v>91548488</v>
      </c>
    </row>
    <row r="28" spans="1:20" ht="153" x14ac:dyDescent="0.2">
      <c r="A28" s="161" t="s">
        <v>48</v>
      </c>
      <c r="B28" s="177" t="s">
        <v>49</v>
      </c>
      <c r="C28" s="138">
        <f t="shared" si="7"/>
        <v>19921844</v>
      </c>
      <c r="D28" s="145">
        <v>17929660</v>
      </c>
      <c r="E28" s="140">
        <v>1992184</v>
      </c>
      <c r="F28" s="141">
        <f t="shared" si="3"/>
        <v>19621665</v>
      </c>
      <c r="G28" s="145">
        <v>17742156</v>
      </c>
      <c r="H28" s="142">
        <v>1879509</v>
      </c>
      <c r="I28" s="138">
        <f t="shared" si="8"/>
        <v>14556920</v>
      </c>
      <c r="J28" s="145">
        <v>13101228</v>
      </c>
      <c r="K28" s="142">
        <v>1455692</v>
      </c>
      <c r="L28" s="146">
        <f t="shared" si="4"/>
        <v>14019350</v>
      </c>
      <c r="M28" s="145">
        <v>12617415</v>
      </c>
      <c r="N28" s="142">
        <v>1401935</v>
      </c>
      <c r="O28" s="141">
        <f t="shared" si="5"/>
        <v>14019350</v>
      </c>
      <c r="P28" s="145">
        <v>12617415</v>
      </c>
      <c r="Q28" s="142">
        <v>1401935</v>
      </c>
      <c r="R28" s="141">
        <f t="shared" si="6"/>
        <v>14019350</v>
      </c>
      <c r="S28" s="145">
        <v>12617415</v>
      </c>
      <c r="T28" s="142">
        <v>1401935</v>
      </c>
    </row>
    <row r="29" spans="1:20" ht="127.5" x14ac:dyDescent="0.2">
      <c r="A29" s="161" t="s">
        <v>50</v>
      </c>
      <c r="B29" s="177" t="s">
        <v>51</v>
      </c>
      <c r="C29" s="138">
        <f t="shared" si="7"/>
        <v>1448778781</v>
      </c>
      <c r="D29" s="145">
        <v>1303900903</v>
      </c>
      <c r="E29" s="140">
        <v>144877878</v>
      </c>
      <c r="F29" s="141">
        <f t="shared" si="3"/>
        <v>2103707312</v>
      </c>
      <c r="G29" s="145">
        <v>1900060420</v>
      </c>
      <c r="H29" s="142">
        <v>203646892</v>
      </c>
      <c r="I29" s="138">
        <f t="shared" si="8"/>
        <v>1911391277</v>
      </c>
      <c r="J29" s="145">
        <v>1720252149</v>
      </c>
      <c r="K29" s="142">
        <v>191139128</v>
      </c>
      <c r="L29" s="146">
        <f t="shared" si="4"/>
        <v>1499234133</v>
      </c>
      <c r="M29" s="145">
        <v>1349310720</v>
      </c>
      <c r="N29" s="142">
        <v>149923413</v>
      </c>
      <c r="O29" s="141">
        <f t="shared" si="5"/>
        <v>1499234133</v>
      </c>
      <c r="P29" s="145">
        <v>1349310720</v>
      </c>
      <c r="Q29" s="142">
        <v>149923413</v>
      </c>
      <c r="R29" s="141">
        <f t="shared" si="6"/>
        <v>1499234133</v>
      </c>
      <c r="S29" s="145">
        <v>1349310720</v>
      </c>
      <c r="T29" s="142">
        <v>149923413</v>
      </c>
    </row>
    <row r="30" spans="1:20" ht="114.75" x14ac:dyDescent="0.2">
      <c r="A30" s="161" t="s">
        <v>52</v>
      </c>
      <c r="B30" s="177" t="s">
        <v>53</v>
      </c>
      <c r="C30" s="138">
        <f t="shared" si="7"/>
        <v>-94581846</v>
      </c>
      <c r="D30" s="145">
        <v>-85123662</v>
      </c>
      <c r="E30" s="140">
        <v>-9458184</v>
      </c>
      <c r="F30" s="141">
        <f t="shared" si="3"/>
        <v>-117514396</v>
      </c>
      <c r="G30" s="145">
        <v>-105508836</v>
      </c>
      <c r="H30" s="142">
        <v>-12005560</v>
      </c>
      <c r="I30" s="138">
        <f t="shared" si="8"/>
        <v>-128387184</v>
      </c>
      <c r="J30" s="145">
        <v>-115548466</v>
      </c>
      <c r="K30" s="142">
        <v>-12838718</v>
      </c>
      <c r="L30" s="146">
        <f t="shared" si="4"/>
        <v>-129003993</v>
      </c>
      <c r="M30" s="145">
        <v>-116103594</v>
      </c>
      <c r="N30" s="142">
        <v>-12900399</v>
      </c>
      <c r="O30" s="141">
        <f t="shared" si="5"/>
        <v>-129003993</v>
      </c>
      <c r="P30" s="145">
        <v>-116103594</v>
      </c>
      <c r="Q30" s="142">
        <v>-12900399</v>
      </c>
      <c r="R30" s="141">
        <f t="shared" si="6"/>
        <v>-129003993</v>
      </c>
      <c r="S30" s="145">
        <v>-116103594</v>
      </c>
      <c r="T30" s="142">
        <v>-12900399</v>
      </c>
    </row>
    <row r="31" spans="1:20" ht="165.75" x14ac:dyDescent="0.2">
      <c r="A31" s="161" t="s">
        <v>328</v>
      </c>
      <c r="B31" s="177" t="s">
        <v>329</v>
      </c>
      <c r="C31" s="138">
        <f t="shared" si="7"/>
        <v>-1481433</v>
      </c>
      <c r="D31" s="145">
        <v>-1481433</v>
      </c>
      <c r="E31" s="140"/>
      <c r="F31" s="141"/>
      <c r="G31" s="145"/>
      <c r="H31" s="142"/>
      <c r="I31" s="138">
        <f t="shared" si="8"/>
        <v>0</v>
      </c>
      <c r="J31" s="145"/>
      <c r="K31" s="142"/>
      <c r="L31" s="146">
        <f t="shared" si="4"/>
        <v>0</v>
      </c>
      <c r="M31" s="145"/>
      <c r="N31" s="142"/>
      <c r="O31" s="141">
        <f t="shared" si="5"/>
        <v>0</v>
      </c>
      <c r="P31" s="145"/>
      <c r="Q31" s="142"/>
      <c r="R31" s="141">
        <f t="shared" si="6"/>
        <v>0</v>
      </c>
      <c r="S31" s="145"/>
      <c r="T31" s="142"/>
    </row>
    <row r="32" spans="1:20" ht="25.5" x14ac:dyDescent="0.2">
      <c r="A32" s="155" t="s">
        <v>54</v>
      </c>
      <c r="B32" s="29" t="s">
        <v>55</v>
      </c>
      <c r="C32" s="129">
        <f t="shared" si="7"/>
        <v>1992028126</v>
      </c>
      <c r="D32" s="130">
        <f>D33+D37+D38+D39</f>
        <v>1322206283</v>
      </c>
      <c r="E32" s="132">
        <f>E33+E37+E38+E39</f>
        <v>669821843</v>
      </c>
      <c r="F32" s="131">
        <f t="shared" si="3"/>
        <v>2129463317</v>
      </c>
      <c r="G32" s="130">
        <f>G33+G37+G38+G39</f>
        <v>1423169454</v>
      </c>
      <c r="H32" s="130">
        <f>H33+H37+H38+H39</f>
        <v>706293863</v>
      </c>
      <c r="I32" s="129">
        <f t="shared" si="8"/>
        <v>2052612940</v>
      </c>
      <c r="J32" s="130">
        <f>J33+J37+J38+J39</f>
        <v>1352293600</v>
      </c>
      <c r="K32" s="132">
        <f>K33+K37+K38+K39</f>
        <v>700319340</v>
      </c>
      <c r="L32" s="144">
        <f t="shared" si="4"/>
        <v>2128155091</v>
      </c>
      <c r="M32" s="130">
        <f>M33+M37+M38+M39</f>
        <v>1390157818</v>
      </c>
      <c r="N32" s="130">
        <f>N33+N37+N38+N39</f>
        <v>737997273</v>
      </c>
      <c r="O32" s="131">
        <f t="shared" si="5"/>
        <v>2204572188</v>
      </c>
      <c r="P32" s="130">
        <f>P33+P37+P38+P39</f>
        <v>1431862557</v>
      </c>
      <c r="Q32" s="130">
        <f>Q33+Q37+Q38+Q39</f>
        <v>772709631</v>
      </c>
      <c r="R32" s="131">
        <f t="shared" si="6"/>
        <v>2291678551</v>
      </c>
      <c r="S32" s="130">
        <f>S33+S37+S38+S39</f>
        <v>1486273329</v>
      </c>
      <c r="T32" s="132">
        <f>T33+T37+T38+T39</f>
        <v>805405222</v>
      </c>
    </row>
    <row r="33" spans="1:20" ht="38.25" x14ac:dyDescent="0.2">
      <c r="A33" s="155" t="s">
        <v>56</v>
      </c>
      <c r="B33" s="29" t="s">
        <v>57</v>
      </c>
      <c r="C33" s="129">
        <f t="shared" si="7"/>
        <v>1322127798</v>
      </c>
      <c r="D33" s="130">
        <f>SUM(D34:D36)</f>
        <v>1322127798</v>
      </c>
      <c r="E33" s="143"/>
      <c r="F33" s="131">
        <f t="shared" si="3"/>
        <v>1452339206</v>
      </c>
      <c r="G33" s="130">
        <f>SUM(G34:G36)</f>
        <v>1423169454</v>
      </c>
      <c r="H33" s="130">
        <f>SUM(H34:H36)</f>
        <v>29169752</v>
      </c>
      <c r="I33" s="129">
        <f t="shared" si="8"/>
        <v>1379891428</v>
      </c>
      <c r="J33" s="130">
        <f>SUM(J34:J36)</f>
        <v>1352293600</v>
      </c>
      <c r="K33" s="132">
        <f>SUM(K34:K36)</f>
        <v>27597828</v>
      </c>
      <c r="L33" s="144">
        <f t="shared" si="4"/>
        <v>1418528386</v>
      </c>
      <c r="M33" s="130">
        <f>SUM(M34:M36)</f>
        <v>1390157818</v>
      </c>
      <c r="N33" s="130">
        <f>SUM(N34:N36)</f>
        <v>28370568</v>
      </c>
      <c r="O33" s="131">
        <f t="shared" si="5"/>
        <v>1461084242</v>
      </c>
      <c r="P33" s="130">
        <f>SUM(P34:P36)</f>
        <v>1431862557</v>
      </c>
      <c r="Q33" s="130">
        <f>SUM(Q34:Q36)</f>
        <v>29221685</v>
      </c>
      <c r="R33" s="131">
        <f t="shared" si="6"/>
        <v>1516605438</v>
      </c>
      <c r="S33" s="130">
        <f>SUM(S34:S36)</f>
        <v>1486273329</v>
      </c>
      <c r="T33" s="132">
        <f>SUM(T34:T36)</f>
        <v>30332109</v>
      </c>
    </row>
    <row r="34" spans="1:20" ht="51" x14ac:dyDescent="0.2">
      <c r="A34" s="163" t="s">
        <v>330</v>
      </c>
      <c r="B34" s="4" t="s">
        <v>59</v>
      </c>
      <c r="C34" s="138">
        <f t="shared" si="7"/>
        <v>897004383</v>
      </c>
      <c r="D34" s="139">
        <v>897004383</v>
      </c>
      <c r="E34" s="140"/>
      <c r="F34" s="141">
        <f t="shared" si="3"/>
        <v>968517312</v>
      </c>
      <c r="G34" s="139">
        <v>949065327</v>
      </c>
      <c r="H34" s="142">
        <v>19451985</v>
      </c>
      <c r="I34" s="138">
        <f t="shared" si="8"/>
        <v>955171692</v>
      </c>
      <c r="J34" s="139">
        <v>936068258</v>
      </c>
      <c r="K34" s="142">
        <v>19103434</v>
      </c>
      <c r="L34" s="146">
        <f t="shared" si="4"/>
        <v>981916500</v>
      </c>
      <c r="M34" s="139">
        <v>962278170</v>
      </c>
      <c r="N34" s="142">
        <v>19638330</v>
      </c>
      <c r="O34" s="141">
        <f t="shared" si="5"/>
        <v>1011373995</v>
      </c>
      <c r="P34" s="139">
        <v>991146515</v>
      </c>
      <c r="Q34" s="142">
        <v>20227480</v>
      </c>
      <c r="R34" s="141">
        <f t="shared" si="6"/>
        <v>1049806206</v>
      </c>
      <c r="S34" s="139">
        <v>1028810082</v>
      </c>
      <c r="T34" s="142">
        <v>20996124</v>
      </c>
    </row>
    <row r="35" spans="1:20" ht="76.5" x14ac:dyDescent="0.2">
      <c r="A35" s="163" t="s">
        <v>331</v>
      </c>
      <c r="B35" s="4" t="s">
        <v>332</v>
      </c>
      <c r="C35" s="138">
        <f t="shared" si="7"/>
        <v>352403823</v>
      </c>
      <c r="D35" s="139">
        <v>352403823</v>
      </c>
      <c r="E35" s="140"/>
      <c r="F35" s="141">
        <f t="shared" si="3"/>
        <v>400771380</v>
      </c>
      <c r="G35" s="139">
        <v>392836766</v>
      </c>
      <c r="H35" s="142">
        <v>7934614</v>
      </c>
      <c r="I35" s="138">
        <f t="shared" si="8"/>
        <v>349523271</v>
      </c>
      <c r="J35" s="139">
        <v>342532806</v>
      </c>
      <c r="K35" s="142">
        <v>6990465</v>
      </c>
      <c r="L35" s="146">
        <f t="shared" si="4"/>
        <v>436611886</v>
      </c>
      <c r="M35" s="139">
        <v>427879648</v>
      </c>
      <c r="N35" s="142">
        <v>8732238</v>
      </c>
      <c r="O35" s="141">
        <f t="shared" si="5"/>
        <v>449710247</v>
      </c>
      <c r="P35" s="139">
        <v>440716042</v>
      </c>
      <c r="Q35" s="142">
        <v>8994205</v>
      </c>
      <c r="R35" s="141">
        <f t="shared" si="6"/>
        <v>466799232</v>
      </c>
      <c r="S35" s="139">
        <v>457463247</v>
      </c>
      <c r="T35" s="142">
        <v>9335985</v>
      </c>
    </row>
    <row r="36" spans="1:20" ht="63.75" x14ac:dyDescent="0.2">
      <c r="A36" s="163" t="s">
        <v>66</v>
      </c>
      <c r="B36" s="4" t="s">
        <v>333</v>
      </c>
      <c r="C36" s="138">
        <f t="shared" si="7"/>
        <v>72719592</v>
      </c>
      <c r="D36" s="139">
        <v>72719592</v>
      </c>
      <c r="E36" s="140"/>
      <c r="F36" s="141">
        <f t="shared" si="3"/>
        <v>83050514</v>
      </c>
      <c r="G36" s="139">
        <v>81267361</v>
      </c>
      <c r="H36" s="142">
        <v>1783153</v>
      </c>
      <c r="I36" s="138">
        <f t="shared" si="8"/>
        <v>75196465</v>
      </c>
      <c r="J36" s="139">
        <v>73692536</v>
      </c>
      <c r="K36" s="142">
        <v>1503929</v>
      </c>
      <c r="L36" s="146">
        <f t="shared" si="4"/>
        <v>0</v>
      </c>
      <c r="M36" s="139"/>
      <c r="N36" s="142"/>
      <c r="O36" s="141">
        <f t="shared" si="5"/>
        <v>0</v>
      </c>
      <c r="P36" s="139"/>
      <c r="Q36" s="142"/>
      <c r="R36" s="141">
        <f t="shared" si="6"/>
        <v>0</v>
      </c>
      <c r="S36" s="139"/>
      <c r="T36" s="142"/>
    </row>
    <row r="37" spans="1:20" ht="38.25" x14ac:dyDescent="0.2">
      <c r="A37" s="155" t="s">
        <v>334</v>
      </c>
      <c r="B37" s="29" t="s">
        <v>69</v>
      </c>
      <c r="C37" s="129">
        <f t="shared" si="7"/>
        <v>633416371</v>
      </c>
      <c r="D37" s="130"/>
      <c r="E37" s="143">
        <v>633416371</v>
      </c>
      <c r="F37" s="131">
        <f t="shared" si="3"/>
        <v>639090322</v>
      </c>
      <c r="G37" s="130"/>
      <c r="H37" s="132">
        <v>639090322</v>
      </c>
      <c r="I37" s="129">
        <f t="shared" si="8"/>
        <v>622740784</v>
      </c>
      <c r="J37" s="130"/>
      <c r="K37" s="132">
        <v>622740784</v>
      </c>
      <c r="L37" s="144">
        <f t="shared" si="4"/>
        <v>656991526</v>
      </c>
      <c r="M37" s="130"/>
      <c r="N37" s="132">
        <v>656991526</v>
      </c>
      <c r="O37" s="131">
        <f t="shared" si="5"/>
        <v>688527120</v>
      </c>
      <c r="P37" s="130"/>
      <c r="Q37" s="132">
        <v>688527120</v>
      </c>
      <c r="R37" s="131">
        <f t="shared" si="6"/>
        <v>718133790</v>
      </c>
      <c r="S37" s="130"/>
      <c r="T37" s="132">
        <v>718133790</v>
      </c>
    </row>
    <row r="38" spans="1:20" ht="25.5" x14ac:dyDescent="0.2">
      <c r="A38" s="155" t="s">
        <v>335</v>
      </c>
      <c r="B38" s="29" t="s">
        <v>73</v>
      </c>
      <c r="C38" s="129">
        <f t="shared" si="7"/>
        <v>32526118</v>
      </c>
      <c r="D38" s="130">
        <v>78485</v>
      </c>
      <c r="E38" s="143">
        <v>32447633</v>
      </c>
      <c r="F38" s="131">
        <f t="shared" si="3"/>
        <v>34172305</v>
      </c>
      <c r="G38" s="130"/>
      <c r="H38" s="132">
        <v>34172305</v>
      </c>
      <c r="I38" s="129">
        <f t="shared" si="8"/>
        <v>45889491</v>
      </c>
      <c r="J38" s="130"/>
      <c r="K38" s="132">
        <v>45889491</v>
      </c>
      <c r="L38" s="144">
        <f t="shared" si="4"/>
        <v>48543942</v>
      </c>
      <c r="M38" s="130"/>
      <c r="N38" s="132">
        <v>48543942</v>
      </c>
      <c r="O38" s="131">
        <f t="shared" si="5"/>
        <v>50869589</v>
      </c>
      <c r="P38" s="130"/>
      <c r="Q38" s="132">
        <v>50869589</v>
      </c>
      <c r="R38" s="131">
        <f t="shared" si="6"/>
        <v>52848086</v>
      </c>
      <c r="S38" s="130"/>
      <c r="T38" s="132">
        <v>52848086</v>
      </c>
    </row>
    <row r="39" spans="1:20" ht="38.25" x14ac:dyDescent="0.2">
      <c r="A39" s="155" t="s">
        <v>76</v>
      </c>
      <c r="B39" s="29" t="s">
        <v>77</v>
      </c>
      <c r="C39" s="129">
        <f t="shared" si="7"/>
        <v>3957839</v>
      </c>
      <c r="D39" s="130"/>
      <c r="E39" s="143">
        <v>3957839</v>
      </c>
      <c r="F39" s="131">
        <f t="shared" si="3"/>
        <v>3861484</v>
      </c>
      <c r="G39" s="130"/>
      <c r="H39" s="132">
        <v>3861484</v>
      </c>
      <c r="I39" s="129">
        <f t="shared" si="8"/>
        <v>4091237</v>
      </c>
      <c r="J39" s="130"/>
      <c r="K39" s="132">
        <v>4091237</v>
      </c>
      <c r="L39" s="144">
        <f t="shared" si="4"/>
        <v>4091237</v>
      </c>
      <c r="M39" s="130"/>
      <c r="N39" s="143">
        <v>4091237</v>
      </c>
      <c r="O39" s="131">
        <f t="shared" si="5"/>
        <v>4091237</v>
      </c>
      <c r="P39" s="130"/>
      <c r="Q39" s="143">
        <v>4091237</v>
      </c>
      <c r="R39" s="131">
        <f t="shared" si="6"/>
        <v>4091237</v>
      </c>
      <c r="S39" s="130"/>
      <c r="T39" s="143">
        <v>4091237</v>
      </c>
    </row>
    <row r="40" spans="1:20" ht="20.25" x14ac:dyDescent="0.2">
      <c r="A40" s="155" t="s">
        <v>78</v>
      </c>
      <c r="B40" s="29" t="s">
        <v>79</v>
      </c>
      <c r="C40" s="129">
        <f t="shared" si="7"/>
        <v>5584373958</v>
      </c>
      <c r="D40" s="130">
        <f>D41+D42+D45+D48+D49</f>
        <v>3883569202</v>
      </c>
      <c r="E40" s="143">
        <f>E41+E42+E45+E48+E49</f>
        <v>1700804756</v>
      </c>
      <c r="F40" s="131">
        <f t="shared" si="3"/>
        <v>5755586363</v>
      </c>
      <c r="G40" s="130">
        <f>G41+G42+G45+G48+G49</f>
        <v>4117796914</v>
      </c>
      <c r="H40" s="132">
        <f>H41+H42+H45+H48+H49</f>
        <v>1637789449</v>
      </c>
      <c r="I40" s="129">
        <f t="shared" si="8"/>
        <v>5898792750</v>
      </c>
      <c r="J40" s="130">
        <f>J41+J42+J45+J48+J49</f>
        <v>4291729865</v>
      </c>
      <c r="K40" s="132">
        <f>K41+K42+K45+K48+K49</f>
        <v>1607062885</v>
      </c>
      <c r="L40" s="144">
        <f t="shared" si="4"/>
        <v>5738599129</v>
      </c>
      <c r="M40" s="130">
        <f>M41+M42+M45+M48+M49</f>
        <v>4131536244</v>
      </c>
      <c r="N40" s="132">
        <f>N41+N42+N45+N48+N49</f>
        <v>1607062885</v>
      </c>
      <c r="O40" s="131">
        <f t="shared" si="5"/>
        <v>5772443129</v>
      </c>
      <c r="P40" s="130">
        <f>P41+P42+P45+P48+P49</f>
        <v>4165380244</v>
      </c>
      <c r="Q40" s="132">
        <f>Q41+Q42+Q45+Q48+Q49</f>
        <v>1607062885</v>
      </c>
      <c r="R40" s="131">
        <f t="shared" si="6"/>
        <v>5806287129</v>
      </c>
      <c r="S40" s="130">
        <f>S41+S42+S45+S48+S49</f>
        <v>4199224244</v>
      </c>
      <c r="T40" s="132">
        <f>T41+T42+T45+T48+T49</f>
        <v>1607062885</v>
      </c>
    </row>
    <row r="41" spans="1:20" ht="25.5" x14ac:dyDescent="0.2">
      <c r="A41" s="155" t="s">
        <v>80</v>
      </c>
      <c r="B41" s="29" t="s">
        <v>81</v>
      </c>
      <c r="C41" s="129">
        <f t="shared" si="7"/>
        <v>166997105</v>
      </c>
      <c r="D41" s="130"/>
      <c r="E41" s="143">
        <v>166997105</v>
      </c>
      <c r="F41" s="131">
        <f t="shared" si="3"/>
        <v>160457616</v>
      </c>
      <c r="G41" s="130"/>
      <c r="H41" s="132">
        <v>160457616</v>
      </c>
      <c r="I41" s="129">
        <f t="shared" si="8"/>
        <v>169843608</v>
      </c>
      <c r="J41" s="130"/>
      <c r="K41" s="132">
        <v>169843608</v>
      </c>
      <c r="L41" s="144">
        <f t="shared" si="4"/>
        <v>169843608</v>
      </c>
      <c r="M41" s="130"/>
      <c r="N41" s="132">
        <v>169843608</v>
      </c>
      <c r="O41" s="131">
        <f t="shared" si="5"/>
        <v>169843608</v>
      </c>
      <c r="P41" s="130"/>
      <c r="Q41" s="132">
        <v>169843608</v>
      </c>
      <c r="R41" s="131">
        <f t="shared" si="6"/>
        <v>169843608</v>
      </c>
      <c r="S41" s="130"/>
      <c r="T41" s="132">
        <v>169843608</v>
      </c>
    </row>
    <row r="42" spans="1:20" ht="25.5" x14ac:dyDescent="0.2">
      <c r="A42" s="155" t="s">
        <v>82</v>
      </c>
      <c r="B42" s="29" t="s">
        <v>83</v>
      </c>
      <c r="C42" s="129">
        <f t="shared" si="7"/>
        <v>3003118914</v>
      </c>
      <c r="D42" s="130">
        <f>SUM(D43:D44)</f>
        <v>3003118914</v>
      </c>
      <c r="E42" s="143">
        <f>SUM(E43:E44)</f>
        <v>0</v>
      </c>
      <c r="F42" s="131">
        <f t="shared" si="3"/>
        <v>3269642987</v>
      </c>
      <c r="G42" s="130">
        <f>SUM(G43:G44)</f>
        <v>3269642987</v>
      </c>
      <c r="H42" s="132">
        <f>SUM(H43:H44)</f>
        <v>0</v>
      </c>
      <c r="I42" s="129">
        <f t="shared" si="8"/>
        <v>3438489105</v>
      </c>
      <c r="J42" s="130">
        <f>SUM(J43:J44)</f>
        <v>3438489105</v>
      </c>
      <c r="K42" s="132">
        <f>SUM(K43:K44)</f>
        <v>0</v>
      </c>
      <c r="L42" s="144">
        <f t="shared" si="4"/>
        <v>3472333105</v>
      </c>
      <c r="M42" s="130">
        <f>SUM(M43:M44)</f>
        <v>3472333105</v>
      </c>
      <c r="N42" s="132">
        <f>SUM(N43:N44)</f>
        <v>0</v>
      </c>
      <c r="O42" s="131">
        <f t="shared" si="5"/>
        <v>3506177105</v>
      </c>
      <c r="P42" s="130">
        <f>SUM(P43:P44)</f>
        <v>3506177105</v>
      </c>
      <c r="Q42" s="132">
        <f>SUM(Q43:Q44)</f>
        <v>0</v>
      </c>
      <c r="R42" s="131">
        <f t="shared" si="6"/>
        <v>3540021105</v>
      </c>
      <c r="S42" s="130">
        <f>SUM(S43:S44)</f>
        <v>3540021105</v>
      </c>
      <c r="T42" s="132">
        <f>SUM(T43:T44)</f>
        <v>0</v>
      </c>
    </row>
    <row r="43" spans="1:20" ht="38.25" x14ac:dyDescent="0.2">
      <c r="A43" s="159" t="s">
        <v>84</v>
      </c>
      <c r="B43" s="5" t="s">
        <v>85</v>
      </c>
      <c r="C43" s="138">
        <f t="shared" si="7"/>
        <v>2907433855</v>
      </c>
      <c r="D43" s="139">
        <v>2907433855</v>
      </c>
      <c r="E43" s="140"/>
      <c r="F43" s="141">
        <f t="shared" si="3"/>
        <v>3127706987</v>
      </c>
      <c r="G43" s="139">
        <v>3127706987</v>
      </c>
      <c r="H43" s="142"/>
      <c r="I43" s="138">
        <f t="shared" si="8"/>
        <v>3343522105</v>
      </c>
      <c r="J43" s="139">
        <v>3343522105</v>
      </c>
      <c r="K43" s="142"/>
      <c r="L43" s="146">
        <f t="shared" si="4"/>
        <v>3343522105</v>
      </c>
      <c r="M43" s="139">
        <v>3343522105</v>
      </c>
      <c r="N43" s="142"/>
      <c r="O43" s="141">
        <f t="shared" si="5"/>
        <v>3343522105</v>
      </c>
      <c r="P43" s="139">
        <v>3343522105</v>
      </c>
      <c r="Q43" s="142"/>
      <c r="R43" s="141">
        <f t="shared" si="6"/>
        <v>3343522105</v>
      </c>
      <c r="S43" s="139">
        <v>3343522105</v>
      </c>
      <c r="T43" s="142"/>
    </row>
    <row r="44" spans="1:20" ht="38.25" x14ac:dyDescent="0.2">
      <c r="A44" s="159" t="s">
        <v>86</v>
      </c>
      <c r="B44" s="5" t="s">
        <v>87</v>
      </c>
      <c r="C44" s="138">
        <f t="shared" si="7"/>
        <v>95685059</v>
      </c>
      <c r="D44" s="139">
        <v>95685059</v>
      </c>
      <c r="E44" s="140"/>
      <c r="F44" s="141">
        <f t="shared" si="3"/>
        <v>141936000</v>
      </c>
      <c r="G44" s="139">
        <v>141936000</v>
      </c>
      <c r="H44" s="142"/>
      <c r="I44" s="138">
        <f t="shared" si="8"/>
        <v>94967000</v>
      </c>
      <c r="J44" s="139">
        <v>94967000</v>
      </c>
      <c r="K44" s="142"/>
      <c r="L44" s="146">
        <f t="shared" si="4"/>
        <v>128811000</v>
      </c>
      <c r="M44" s="139">
        <v>128811000</v>
      </c>
      <c r="N44" s="142"/>
      <c r="O44" s="141">
        <f t="shared" si="5"/>
        <v>162655000</v>
      </c>
      <c r="P44" s="139">
        <v>162655000</v>
      </c>
      <c r="Q44" s="142"/>
      <c r="R44" s="141">
        <f t="shared" si="6"/>
        <v>196499000</v>
      </c>
      <c r="S44" s="139">
        <v>196499000</v>
      </c>
      <c r="T44" s="142"/>
    </row>
    <row r="45" spans="1:20" ht="20.25" x14ac:dyDescent="0.2">
      <c r="A45" s="155" t="s">
        <v>88</v>
      </c>
      <c r="B45" s="29" t="s">
        <v>89</v>
      </c>
      <c r="C45" s="129">
        <f t="shared" si="7"/>
        <v>875904394</v>
      </c>
      <c r="D45" s="130">
        <f>SUM(D46:D47)</f>
        <v>875904394</v>
      </c>
      <c r="E45" s="143">
        <f>SUM(E46:E47)</f>
        <v>0</v>
      </c>
      <c r="F45" s="131">
        <f t="shared" si="3"/>
        <v>843281927</v>
      </c>
      <c r="G45" s="130">
        <f>SUM(G46:G47)</f>
        <v>843281927</v>
      </c>
      <c r="H45" s="132">
        <f>SUM(H46:H47)</f>
        <v>0</v>
      </c>
      <c r="I45" s="129">
        <f t="shared" si="8"/>
        <v>848718760</v>
      </c>
      <c r="J45" s="130">
        <f>SUM(J46:J47)</f>
        <v>848718760</v>
      </c>
      <c r="K45" s="132">
        <f>SUM(K46:K47)</f>
        <v>0</v>
      </c>
      <c r="L45" s="144">
        <f t="shared" si="4"/>
        <v>654667139</v>
      </c>
      <c r="M45" s="130">
        <f>SUM(M46:M47)</f>
        <v>654667139</v>
      </c>
      <c r="N45" s="132">
        <f>SUM(N46:N47)</f>
        <v>0</v>
      </c>
      <c r="O45" s="131">
        <f t="shared" si="5"/>
        <v>654667139</v>
      </c>
      <c r="P45" s="130">
        <f>SUM(P46:P47)</f>
        <v>654667139</v>
      </c>
      <c r="Q45" s="132">
        <f>SUM(Q46:Q47)</f>
        <v>0</v>
      </c>
      <c r="R45" s="131">
        <f t="shared" si="6"/>
        <v>654667139</v>
      </c>
      <c r="S45" s="130">
        <f>SUM(S46:S47)</f>
        <v>654667139</v>
      </c>
      <c r="T45" s="132">
        <f>SUM(T46:T47)</f>
        <v>0</v>
      </c>
    </row>
    <row r="46" spans="1:20" ht="20.25" x14ac:dyDescent="0.2">
      <c r="A46" s="159" t="s">
        <v>90</v>
      </c>
      <c r="B46" s="5" t="s">
        <v>91</v>
      </c>
      <c r="C46" s="138">
        <f t="shared" si="7"/>
        <v>164615289</v>
      </c>
      <c r="D46" s="139">
        <v>164615289</v>
      </c>
      <c r="E46" s="140"/>
      <c r="F46" s="141">
        <f t="shared" si="3"/>
        <v>169637270</v>
      </c>
      <c r="G46" s="139">
        <v>169637270</v>
      </c>
      <c r="H46" s="142"/>
      <c r="I46" s="138">
        <f t="shared" si="8"/>
        <v>175074103</v>
      </c>
      <c r="J46" s="139">
        <v>175074103</v>
      </c>
      <c r="K46" s="142"/>
      <c r="L46" s="146">
        <f t="shared" si="4"/>
        <v>136250914</v>
      </c>
      <c r="M46" s="139">
        <v>136250914</v>
      </c>
      <c r="N46" s="142"/>
      <c r="O46" s="141">
        <f t="shared" si="5"/>
        <v>136250914</v>
      </c>
      <c r="P46" s="139">
        <v>136250914</v>
      </c>
      <c r="Q46" s="142"/>
      <c r="R46" s="141">
        <f t="shared" si="6"/>
        <v>136250914</v>
      </c>
      <c r="S46" s="139">
        <v>136250914</v>
      </c>
      <c r="T46" s="142"/>
    </row>
    <row r="47" spans="1:20" ht="25.5" x14ac:dyDescent="0.2">
      <c r="A47" s="159" t="s">
        <v>92</v>
      </c>
      <c r="B47" s="5" t="s">
        <v>93</v>
      </c>
      <c r="C47" s="138">
        <f t="shared" si="7"/>
        <v>711289105</v>
      </c>
      <c r="D47" s="139">
        <v>711289105</v>
      </c>
      <c r="E47" s="140"/>
      <c r="F47" s="141">
        <f t="shared" si="3"/>
        <v>673644657</v>
      </c>
      <c r="G47" s="139">
        <v>673644657</v>
      </c>
      <c r="H47" s="142"/>
      <c r="I47" s="138">
        <f t="shared" si="8"/>
        <v>673644657</v>
      </c>
      <c r="J47" s="139">
        <v>673644657</v>
      </c>
      <c r="K47" s="142"/>
      <c r="L47" s="146">
        <f t="shared" si="4"/>
        <v>518416225</v>
      </c>
      <c r="M47" s="139">
        <v>518416225</v>
      </c>
      <c r="N47" s="142"/>
      <c r="O47" s="141">
        <f t="shared" si="5"/>
        <v>518416225</v>
      </c>
      <c r="P47" s="139">
        <v>518416225</v>
      </c>
      <c r="Q47" s="142"/>
      <c r="R47" s="141">
        <f t="shared" si="6"/>
        <v>518416225</v>
      </c>
      <c r="S47" s="139">
        <v>518416225</v>
      </c>
      <c r="T47" s="142"/>
    </row>
    <row r="48" spans="1:20" ht="20.25" x14ac:dyDescent="0.2">
      <c r="A48" s="157" t="s">
        <v>94</v>
      </c>
      <c r="B48" s="29" t="s">
        <v>95</v>
      </c>
      <c r="C48" s="129">
        <f t="shared" si="7"/>
        <v>4545894</v>
      </c>
      <c r="D48" s="130">
        <v>4545894</v>
      </c>
      <c r="E48" s="143"/>
      <c r="F48" s="131">
        <f t="shared" si="3"/>
        <v>4872000</v>
      </c>
      <c r="G48" s="130">
        <v>4872000</v>
      </c>
      <c r="H48" s="132"/>
      <c r="I48" s="129">
        <f t="shared" si="8"/>
        <v>4522000</v>
      </c>
      <c r="J48" s="130">
        <v>4522000</v>
      </c>
      <c r="K48" s="132"/>
      <c r="L48" s="144">
        <f t="shared" si="4"/>
        <v>4536000</v>
      </c>
      <c r="M48" s="130">
        <v>4536000</v>
      </c>
      <c r="N48" s="132"/>
      <c r="O48" s="131">
        <f t="shared" si="5"/>
        <v>4536000</v>
      </c>
      <c r="P48" s="130">
        <v>4536000</v>
      </c>
      <c r="Q48" s="132"/>
      <c r="R48" s="131">
        <f t="shared" si="6"/>
        <v>4536000</v>
      </c>
      <c r="S48" s="130">
        <v>4536000</v>
      </c>
      <c r="T48" s="132"/>
    </row>
    <row r="49" spans="1:20" ht="20.25" x14ac:dyDescent="0.2">
      <c r="A49" s="155" t="s">
        <v>96</v>
      </c>
      <c r="B49" s="29" t="s">
        <v>97</v>
      </c>
      <c r="C49" s="129">
        <f t="shared" si="7"/>
        <v>1533807651</v>
      </c>
      <c r="D49" s="130"/>
      <c r="E49" s="143">
        <v>1533807651</v>
      </c>
      <c r="F49" s="131">
        <f t="shared" si="3"/>
        <v>1477331833</v>
      </c>
      <c r="G49" s="130"/>
      <c r="H49" s="132">
        <v>1477331833</v>
      </c>
      <c r="I49" s="129">
        <f t="shared" si="8"/>
        <v>1437219277</v>
      </c>
      <c r="J49" s="130"/>
      <c r="K49" s="132">
        <v>1437219277</v>
      </c>
      <c r="L49" s="144">
        <f t="shared" si="4"/>
        <v>1437219277</v>
      </c>
      <c r="M49" s="130"/>
      <c r="N49" s="143">
        <v>1437219277</v>
      </c>
      <c r="O49" s="131">
        <f t="shared" si="5"/>
        <v>1437219277</v>
      </c>
      <c r="P49" s="130"/>
      <c r="Q49" s="143">
        <v>1437219277</v>
      </c>
      <c r="R49" s="131">
        <f t="shared" si="6"/>
        <v>1437219277</v>
      </c>
      <c r="S49" s="130"/>
      <c r="T49" s="143">
        <v>1437219277</v>
      </c>
    </row>
    <row r="50" spans="1:20" ht="51" x14ac:dyDescent="0.2">
      <c r="A50" s="157" t="s">
        <v>98</v>
      </c>
      <c r="B50" s="29" t="s">
        <v>99</v>
      </c>
      <c r="C50" s="129">
        <f t="shared" si="7"/>
        <v>385122790</v>
      </c>
      <c r="D50" s="130">
        <f>D51+D54</f>
        <v>385122790</v>
      </c>
      <c r="E50" s="143">
        <f>E51+E54</f>
        <v>0</v>
      </c>
      <c r="F50" s="131">
        <f t="shared" si="3"/>
        <v>361676729</v>
      </c>
      <c r="G50" s="130">
        <f>G51+G54</f>
        <v>361676729</v>
      </c>
      <c r="H50" s="132">
        <f>H51+H54</f>
        <v>0</v>
      </c>
      <c r="I50" s="129">
        <f t="shared" si="8"/>
        <v>311626445</v>
      </c>
      <c r="J50" s="130">
        <f>J51+J54</f>
        <v>311626445</v>
      </c>
      <c r="K50" s="132">
        <f>K51+K54</f>
        <v>0</v>
      </c>
      <c r="L50" s="144">
        <f t="shared" si="4"/>
        <v>322553863</v>
      </c>
      <c r="M50" s="130">
        <f>M51+M54</f>
        <v>322553863</v>
      </c>
      <c r="N50" s="132">
        <f>N51+N54</f>
        <v>0</v>
      </c>
      <c r="O50" s="131">
        <f t="shared" si="5"/>
        <v>333718898</v>
      </c>
      <c r="P50" s="130">
        <f>P51+P54</f>
        <v>333718898</v>
      </c>
      <c r="Q50" s="132">
        <f>Q51+Q54</f>
        <v>0</v>
      </c>
      <c r="R50" s="131">
        <f t="shared" si="6"/>
        <v>348304163</v>
      </c>
      <c r="S50" s="130">
        <f>S51+S54</f>
        <v>348304163</v>
      </c>
      <c r="T50" s="132">
        <f>T51+T54</f>
        <v>0</v>
      </c>
    </row>
    <row r="51" spans="1:20" ht="25.5" x14ac:dyDescent="0.2">
      <c r="A51" s="155" t="s">
        <v>100</v>
      </c>
      <c r="B51" s="29" t="s">
        <v>101</v>
      </c>
      <c r="C51" s="129">
        <f t="shared" si="7"/>
        <v>384903900</v>
      </c>
      <c r="D51" s="130">
        <f>SUM(D52:D53)</f>
        <v>384903900</v>
      </c>
      <c r="E51" s="143"/>
      <c r="F51" s="131">
        <f t="shared" si="3"/>
        <v>361396709</v>
      </c>
      <c r="G51" s="130">
        <f>SUM(G52:G53)</f>
        <v>361396709</v>
      </c>
      <c r="H51" s="132"/>
      <c r="I51" s="129">
        <f t="shared" si="8"/>
        <v>311351765</v>
      </c>
      <c r="J51" s="130">
        <f>SUM(J52:J53)</f>
        <v>311351765</v>
      </c>
      <c r="K51" s="132"/>
      <c r="L51" s="144">
        <f t="shared" si="4"/>
        <v>322279183</v>
      </c>
      <c r="M51" s="130">
        <f>SUM(M52:M53)</f>
        <v>322279183</v>
      </c>
      <c r="N51" s="132"/>
      <c r="O51" s="131">
        <f t="shared" si="5"/>
        <v>333444218</v>
      </c>
      <c r="P51" s="130">
        <f>SUM(P52:P53)</f>
        <v>333444218</v>
      </c>
      <c r="Q51" s="132"/>
      <c r="R51" s="131">
        <f t="shared" si="6"/>
        <v>348029483</v>
      </c>
      <c r="S51" s="130">
        <f>SUM(S52:S53)</f>
        <v>348029483</v>
      </c>
      <c r="T51" s="132"/>
    </row>
    <row r="52" spans="1:20" ht="38.25" x14ac:dyDescent="0.2">
      <c r="A52" s="159" t="s">
        <v>102</v>
      </c>
      <c r="B52" s="5" t="s">
        <v>103</v>
      </c>
      <c r="C52" s="138">
        <f t="shared" si="7"/>
        <v>23654636</v>
      </c>
      <c r="D52" s="139">
        <v>23654636</v>
      </c>
      <c r="E52" s="140"/>
      <c r="F52" s="141">
        <f t="shared" si="3"/>
        <v>21191060</v>
      </c>
      <c r="G52" s="139">
        <v>21191060</v>
      </c>
      <c r="H52" s="142"/>
      <c r="I52" s="138">
        <f t="shared" si="8"/>
        <v>18934190</v>
      </c>
      <c r="J52" s="139">
        <v>18934190</v>
      </c>
      <c r="K52" s="142"/>
      <c r="L52" s="146">
        <f t="shared" si="4"/>
        <v>20247645</v>
      </c>
      <c r="M52" s="139">
        <v>20247645</v>
      </c>
      <c r="N52" s="142"/>
      <c r="O52" s="141">
        <f t="shared" si="5"/>
        <v>20494870</v>
      </c>
      <c r="P52" s="139">
        <v>20494870</v>
      </c>
      <c r="Q52" s="142"/>
      <c r="R52" s="141">
        <f t="shared" si="6"/>
        <v>20633085</v>
      </c>
      <c r="S52" s="139">
        <v>20633085</v>
      </c>
      <c r="T52" s="142"/>
    </row>
    <row r="53" spans="1:20" ht="51" x14ac:dyDescent="0.2">
      <c r="A53" s="159" t="s">
        <v>104</v>
      </c>
      <c r="B53" s="5" t="s">
        <v>105</v>
      </c>
      <c r="C53" s="138">
        <f t="shared" si="7"/>
        <v>361249264</v>
      </c>
      <c r="D53" s="139">
        <v>361249264</v>
      </c>
      <c r="E53" s="140"/>
      <c r="F53" s="141">
        <f t="shared" si="3"/>
        <v>340205649</v>
      </c>
      <c r="G53" s="139">
        <v>340205649</v>
      </c>
      <c r="H53" s="142"/>
      <c r="I53" s="138">
        <f t="shared" si="8"/>
        <v>292417575</v>
      </c>
      <c r="J53" s="139">
        <v>292417575</v>
      </c>
      <c r="K53" s="142"/>
      <c r="L53" s="146">
        <f t="shared" si="4"/>
        <v>302031538</v>
      </c>
      <c r="M53" s="139">
        <v>302031538</v>
      </c>
      <c r="N53" s="142"/>
      <c r="O53" s="141">
        <f t="shared" si="5"/>
        <v>312949348</v>
      </c>
      <c r="P53" s="139">
        <v>312949348</v>
      </c>
      <c r="Q53" s="142"/>
      <c r="R53" s="141">
        <f t="shared" si="6"/>
        <v>327396398</v>
      </c>
      <c r="S53" s="139">
        <v>327396398</v>
      </c>
      <c r="T53" s="142"/>
    </row>
    <row r="54" spans="1:20" ht="25.5" x14ac:dyDescent="0.2">
      <c r="A54" s="157" t="s">
        <v>106</v>
      </c>
      <c r="B54" s="29" t="s">
        <v>107</v>
      </c>
      <c r="C54" s="129">
        <f t="shared" si="7"/>
        <v>218890</v>
      </c>
      <c r="D54" s="130">
        <v>218890</v>
      </c>
      <c r="E54" s="143"/>
      <c r="F54" s="131">
        <f t="shared" si="3"/>
        <v>280020</v>
      </c>
      <c r="G54" s="130">
        <v>280020</v>
      </c>
      <c r="H54" s="132"/>
      <c r="I54" s="129">
        <f t="shared" si="8"/>
        <v>274680</v>
      </c>
      <c r="J54" s="130">
        <v>274680</v>
      </c>
      <c r="K54" s="132"/>
      <c r="L54" s="144">
        <f t="shared" si="4"/>
        <v>274680</v>
      </c>
      <c r="M54" s="130">
        <v>274680</v>
      </c>
      <c r="N54" s="132"/>
      <c r="O54" s="131">
        <f t="shared" si="5"/>
        <v>274680</v>
      </c>
      <c r="P54" s="130">
        <v>274680</v>
      </c>
      <c r="Q54" s="132"/>
      <c r="R54" s="131">
        <f t="shared" si="6"/>
        <v>274680</v>
      </c>
      <c r="S54" s="130">
        <v>274680</v>
      </c>
      <c r="T54" s="132"/>
    </row>
    <row r="55" spans="1:20" ht="20.25" x14ac:dyDescent="0.2">
      <c r="A55" s="157" t="s">
        <v>108</v>
      </c>
      <c r="B55" s="29" t="s">
        <v>109</v>
      </c>
      <c r="C55" s="129">
        <f t="shared" si="7"/>
        <v>269252846</v>
      </c>
      <c r="D55" s="130">
        <f>D56+D57+D58+D59+D60+D61+D62+D63+D64+D65+D66+D67+D69+D70+D72+D73+D75+D76+D77</f>
        <v>151309241</v>
      </c>
      <c r="E55" s="132">
        <f>E56+E57+E58+E59+E60+E61+E62+E63+E64+E65+E66+E67+E69+E70+E72+E73+E75+E76+E77</f>
        <v>117943605</v>
      </c>
      <c r="F55" s="131">
        <f t="shared" si="3"/>
        <v>304409879</v>
      </c>
      <c r="G55" s="130">
        <f>SUM(G56:G77)</f>
        <v>190997745</v>
      </c>
      <c r="H55" s="130">
        <f>SUM(H56:H77)</f>
        <v>113412134</v>
      </c>
      <c r="I55" s="129">
        <f t="shared" si="8"/>
        <v>291313666</v>
      </c>
      <c r="J55" s="130">
        <f>SUM(J56:J77)</f>
        <v>173990800</v>
      </c>
      <c r="K55" s="132">
        <f>SUM(K56:K77)</f>
        <v>117322866</v>
      </c>
      <c r="L55" s="144">
        <f t="shared" si="4"/>
        <v>300123636</v>
      </c>
      <c r="M55" s="130">
        <f>SUM(M56:M77)</f>
        <v>182800770</v>
      </c>
      <c r="N55" s="143">
        <f>SUM(N56:N77)</f>
        <v>117322866</v>
      </c>
      <c r="O55" s="131">
        <f t="shared" si="5"/>
        <v>312505536</v>
      </c>
      <c r="P55" s="130">
        <f>SUM(P56:P77)</f>
        <v>195182670</v>
      </c>
      <c r="Q55" s="143">
        <f>SUM(Q56:Q77)</f>
        <v>117322866</v>
      </c>
      <c r="R55" s="131">
        <f t="shared" si="6"/>
        <v>315207036</v>
      </c>
      <c r="S55" s="130">
        <f>SUM(S56:S77)</f>
        <v>197884170</v>
      </c>
      <c r="T55" s="143">
        <f>SUM(T56:T77)</f>
        <v>117322866</v>
      </c>
    </row>
    <row r="56" spans="1:20" ht="76.5" x14ac:dyDescent="0.2">
      <c r="A56" s="157" t="s">
        <v>110</v>
      </c>
      <c r="B56" s="5" t="s">
        <v>111</v>
      </c>
      <c r="C56" s="138">
        <f t="shared" si="7"/>
        <v>113284554</v>
      </c>
      <c r="D56" s="139"/>
      <c r="E56" s="140">
        <v>113284554</v>
      </c>
      <c r="F56" s="141">
        <f t="shared" si="3"/>
        <v>111394476</v>
      </c>
      <c r="G56" s="139"/>
      <c r="H56" s="142">
        <v>111394476</v>
      </c>
      <c r="I56" s="138">
        <f t="shared" si="8"/>
        <v>115003988</v>
      </c>
      <c r="J56" s="139"/>
      <c r="K56" s="142">
        <v>115003988</v>
      </c>
      <c r="L56" s="146">
        <f t="shared" si="4"/>
        <v>115003988</v>
      </c>
      <c r="M56" s="139"/>
      <c r="N56" s="140">
        <v>115003988</v>
      </c>
      <c r="O56" s="141">
        <f t="shared" si="5"/>
        <v>115003988</v>
      </c>
      <c r="P56" s="139"/>
      <c r="Q56" s="140">
        <v>115003988</v>
      </c>
      <c r="R56" s="141">
        <f t="shared" si="6"/>
        <v>115003988</v>
      </c>
      <c r="S56" s="139"/>
      <c r="T56" s="140">
        <v>115003988</v>
      </c>
    </row>
    <row r="57" spans="1:20" ht="76.5" x14ac:dyDescent="0.2">
      <c r="A57" s="157" t="s">
        <v>112</v>
      </c>
      <c r="B57" s="5" t="s">
        <v>113</v>
      </c>
      <c r="C57" s="138">
        <f t="shared" si="7"/>
        <v>1377651</v>
      </c>
      <c r="D57" s="139"/>
      <c r="E57" s="140">
        <v>1377651</v>
      </c>
      <c r="F57" s="141">
        <f t="shared" si="3"/>
        <v>871037</v>
      </c>
      <c r="G57" s="139"/>
      <c r="H57" s="142">
        <v>871037</v>
      </c>
      <c r="I57" s="138">
        <f t="shared" si="8"/>
        <v>0</v>
      </c>
      <c r="J57" s="139"/>
      <c r="K57" s="142"/>
      <c r="L57" s="146">
        <f t="shared" si="4"/>
        <v>0</v>
      </c>
      <c r="M57" s="139"/>
      <c r="N57" s="142"/>
      <c r="O57" s="141">
        <f t="shared" si="5"/>
        <v>0</v>
      </c>
      <c r="P57" s="139"/>
      <c r="Q57" s="142"/>
      <c r="R57" s="141">
        <f t="shared" si="6"/>
        <v>0</v>
      </c>
      <c r="S57" s="139"/>
      <c r="T57" s="142"/>
    </row>
    <row r="58" spans="1:20" ht="102" x14ac:dyDescent="0.2">
      <c r="A58" s="157" t="s">
        <v>336</v>
      </c>
      <c r="B58" s="178" t="s">
        <v>337</v>
      </c>
      <c r="C58" s="138">
        <f t="shared" si="7"/>
        <v>184600</v>
      </c>
      <c r="D58" s="139">
        <v>184600</v>
      </c>
      <c r="E58" s="143"/>
      <c r="F58" s="141">
        <f>G58+H58</f>
        <v>241500</v>
      </c>
      <c r="G58" s="139">
        <v>241500</v>
      </c>
      <c r="H58" s="132"/>
      <c r="I58" s="138">
        <f t="shared" si="8"/>
        <v>240250</v>
      </c>
      <c r="J58" s="139">
        <v>240250</v>
      </c>
      <c r="K58" s="142"/>
      <c r="L58" s="146">
        <f t="shared" si="4"/>
        <v>227500</v>
      </c>
      <c r="M58" s="139">
        <v>227500</v>
      </c>
      <c r="N58" s="142"/>
      <c r="O58" s="141">
        <f t="shared" si="5"/>
        <v>217500</v>
      </c>
      <c r="P58" s="139">
        <v>217500</v>
      </c>
      <c r="Q58" s="142"/>
      <c r="R58" s="141">
        <f t="shared" si="6"/>
        <v>214000</v>
      </c>
      <c r="S58" s="139">
        <v>214000</v>
      </c>
      <c r="T58" s="142"/>
    </row>
    <row r="59" spans="1:20" ht="140.25" x14ac:dyDescent="0.2">
      <c r="A59" s="157" t="s">
        <v>338</v>
      </c>
      <c r="B59" s="178" t="s">
        <v>339</v>
      </c>
      <c r="C59" s="138">
        <f t="shared" si="7"/>
        <v>193381</v>
      </c>
      <c r="D59" s="139">
        <v>193381</v>
      </c>
      <c r="E59" s="143"/>
      <c r="F59" s="141">
        <f>G59+H59</f>
        <v>222845</v>
      </c>
      <c r="G59" s="139">
        <v>222845</v>
      </c>
      <c r="H59" s="132"/>
      <c r="I59" s="138">
        <f t="shared" si="8"/>
        <v>221000</v>
      </c>
      <c r="J59" s="139">
        <v>221000</v>
      </c>
      <c r="K59" s="142"/>
      <c r="L59" s="146">
        <f t="shared" si="4"/>
        <v>221000</v>
      </c>
      <c r="M59" s="139">
        <v>221000</v>
      </c>
      <c r="N59" s="142"/>
      <c r="O59" s="141">
        <f t="shared" si="5"/>
        <v>221000</v>
      </c>
      <c r="P59" s="139">
        <v>221000</v>
      </c>
      <c r="Q59" s="142"/>
      <c r="R59" s="141">
        <f t="shared" si="6"/>
        <v>221000</v>
      </c>
      <c r="S59" s="139">
        <v>221000</v>
      </c>
      <c r="T59" s="142"/>
    </row>
    <row r="60" spans="1:20" ht="63.75" x14ac:dyDescent="0.2">
      <c r="A60" s="157" t="s">
        <v>340</v>
      </c>
      <c r="B60" s="178" t="s">
        <v>341</v>
      </c>
      <c r="C60" s="138">
        <f t="shared" si="7"/>
        <v>106688500</v>
      </c>
      <c r="D60" s="139">
        <v>106688500</v>
      </c>
      <c r="E60" s="143"/>
      <c r="F60" s="141">
        <f>G60+H60</f>
        <v>145338550</v>
      </c>
      <c r="G60" s="139">
        <v>145338550</v>
      </c>
      <c r="H60" s="132"/>
      <c r="I60" s="138">
        <f t="shared" si="8"/>
        <v>132560000</v>
      </c>
      <c r="J60" s="139">
        <v>132560000</v>
      </c>
      <c r="K60" s="142"/>
      <c r="L60" s="146">
        <f t="shared" si="4"/>
        <v>145360270</v>
      </c>
      <c r="M60" s="139">
        <v>145360270</v>
      </c>
      <c r="N60" s="142"/>
      <c r="O60" s="141">
        <f t="shared" si="5"/>
        <v>156962170</v>
      </c>
      <c r="P60" s="139">
        <v>156962170</v>
      </c>
      <c r="Q60" s="142"/>
      <c r="R60" s="141">
        <f t="shared" si="6"/>
        <v>158962170</v>
      </c>
      <c r="S60" s="139">
        <v>158962170</v>
      </c>
      <c r="T60" s="142"/>
    </row>
    <row r="61" spans="1:20" ht="114.75" x14ac:dyDescent="0.2">
      <c r="A61" s="164" t="s">
        <v>114</v>
      </c>
      <c r="B61" s="5" t="s">
        <v>115</v>
      </c>
      <c r="C61" s="138">
        <f t="shared" si="7"/>
        <v>19937350</v>
      </c>
      <c r="D61" s="139">
        <v>19937350</v>
      </c>
      <c r="E61" s="140"/>
      <c r="F61" s="141">
        <f t="shared" si="3"/>
        <v>24068500</v>
      </c>
      <c r="G61" s="139">
        <v>24068500</v>
      </c>
      <c r="H61" s="142"/>
      <c r="I61" s="138">
        <f t="shared" si="8"/>
        <v>19081250</v>
      </c>
      <c r="J61" s="139">
        <v>19081250</v>
      </c>
      <c r="K61" s="142"/>
      <c r="L61" s="146">
        <f t="shared" si="4"/>
        <v>14633000</v>
      </c>
      <c r="M61" s="139">
        <v>14633000</v>
      </c>
      <c r="N61" s="142"/>
      <c r="O61" s="141">
        <f t="shared" si="5"/>
        <v>15283000</v>
      </c>
      <c r="P61" s="139">
        <v>15283000</v>
      </c>
      <c r="Q61" s="142"/>
      <c r="R61" s="141">
        <f t="shared" si="6"/>
        <v>15933000</v>
      </c>
      <c r="S61" s="139">
        <v>15933000</v>
      </c>
      <c r="T61" s="142"/>
    </row>
    <row r="62" spans="1:20" ht="51" x14ac:dyDescent="0.2">
      <c r="A62" s="164" t="s">
        <v>342</v>
      </c>
      <c r="B62" s="5" t="s">
        <v>343</v>
      </c>
      <c r="C62" s="138">
        <f t="shared" si="7"/>
        <v>1274400</v>
      </c>
      <c r="D62" s="139">
        <v>1274400</v>
      </c>
      <c r="E62" s="140"/>
      <c r="F62" s="141">
        <f t="shared" si="3"/>
        <v>1036500</v>
      </c>
      <c r="G62" s="139">
        <v>1036500</v>
      </c>
      <c r="H62" s="142"/>
      <c r="I62" s="138">
        <f t="shared" si="8"/>
        <v>1500000</v>
      </c>
      <c r="J62" s="139">
        <v>1500000</v>
      </c>
      <c r="K62" s="142"/>
      <c r="L62" s="146">
        <f t="shared" si="4"/>
        <v>1590000</v>
      </c>
      <c r="M62" s="139">
        <v>1590000</v>
      </c>
      <c r="N62" s="142"/>
      <c r="O62" s="141">
        <f t="shared" si="5"/>
        <v>1650000</v>
      </c>
      <c r="P62" s="139">
        <v>1650000</v>
      </c>
      <c r="Q62" s="142"/>
      <c r="R62" s="141">
        <f t="shared" si="6"/>
        <v>1695000</v>
      </c>
      <c r="S62" s="139">
        <v>1695000</v>
      </c>
      <c r="T62" s="142"/>
    </row>
    <row r="63" spans="1:20" ht="114.75" x14ac:dyDescent="0.2">
      <c r="A63" s="164" t="s">
        <v>116</v>
      </c>
      <c r="B63" s="5" t="s">
        <v>117</v>
      </c>
      <c r="C63" s="138">
        <f t="shared" si="7"/>
        <v>201900</v>
      </c>
      <c r="D63" s="139">
        <v>201900</v>
      </c>
      <c r="E63" s="140"/>
      <c r="F63" s="141">
        <f t="shared" si="3"/>
        <v>166600</v>
      </c>
      <c r="G63" s="139">
        <v>166600</v>
      </c>
      <c r="H63" s="142"/>
      <c r="I63" s="138">
        <f t="shared" si="8"/>
        <v>166600</v>
      </c>
      <c r="J63" s="139">
        <v>166600</v>
      </c>
      <c r="K63" s="142"/>
      <c r="L63" s="146">
        <f t="shared" si="4"/>
        <v>170000</v>
      </c>
      <c r="M63" s="139">
        <v>170000</v>
      </c>
      <c r="N63" s="142"/>
      <c r="O63" s="141">
        <f t="shared" si="5"/>
        <v>170000</v>
      </c>
      <c r="P63" s="139">
        <v>170000</v>
      </c>
      <c r="Q63" s="142"/>
      <c r="R63" s="141">
        <f t="shared" si="6"/>
        <v>170000</v>
      </c>
      <c r="S63" s="139">
        <v>170000</v>
      </c>
      <c r="T63" s="142"/>
    </row>
    <row r="64" spans="1:20" ht="63.75" x14ac:dyDescent="0.2">
      <c r="A64" s="164" t="s">
        <v>118</v>
      </c>
      <c r="B64" s="5" t="s">
        <v>119</v>
      </c>
      <c r="C64" s="138">
        <f t="shared" si="7"/>
        <v>20200</v>
      </c>
      <c r="D64" s="139">
        <v>20200</v>
      </c>
      <c r="E64" s="140"/>
      <c r="F64" s="141">
        <f t="shared" si="3"/>
        <v>35000</v>
      </c>
      <c r="G64" s="139">
        <v>35000</v>
      </c>
      <c r="H64" s="142"/>
      <c r="I64" s="138">
        <f t="shared" si="8"/>
        <v>11300</v>
      </c>
      <c r="J64" s="139">
        <v>11300</v>
      </c>
      <c r="K64" s="142"/>
      <c r="L64" s="146">
        <f t="shared" si="4"/>
        <v>10500</v>
      </c>
      <c r="M64" s="139">
        <v>10500</v>
      </c>
      <c r="N64" s="142"/>
      <c r="O64" s="141">
        <f t="shared" si="5"/>
        <v>10500</v>
      </c>
      <c r="P64" s="139">
        <v>10500</v>
      </c>
      <c r="Q64" s="142"/>
      <c r="R64" s="141">
        <f t="shared" si="6"/>
        <v>10500</v>
      </c>
      <c r="S64" s="139">
        <v>10500</v>
      </c>
      <c r="T64" s="142"/>
    </row>
    <row r="65" spans="1:20" ht="114.75" x14ac:dyDescent="0.2">
      <c r="A65" s="164" t="s">
        <v>120</v>
      </c>
      <c r="B65" s="5" t="s">
        <v>121</v>
      </c>
      <c r="C65" s="138">
        <f t="shared" si="7"/>
        <v>64550</v>
      </c>
      <c r="D65" s="139">
        <v>64550</v>
      </c>
      <c r="E65" s="140"/>
      <c r="F65" s="141">
        <f t="shared" si="3"/>
        <v>64000</v>
      </c>
      <c r="G65" s="139">
        <v>64000</v>
      </c>
      <c r="H65" s="142"/>
      <c r="I65" s="138">
        <f t="shared" si="8"/>
        <v>64000</v>
      </c>
      <c r="J65" s="139">
        <v>64000</v>
      </c>
      <c r="K65" s="142"/>
      <c r="L65" s="146">
        <f t="shared" si="4"/>
        <v>69000</v>
      </c>
      <c r="M65" s="139">
        <v>69000</v>
      </c>
      <c r="N65" s="142"/>
      <c r="O65" s="141">
        <f t="shared" si="5"/>
        <v>69000</v>
      </c>
      <c r="P65" s="139">
        <v>69000</v>
      </c>
      <c r="Q65" s="142"/>
      <c r="R65" s="141">
        <f t="shared" si="6"/>
        <v>69000</v>
      </c>
      <c r="S65" s="139">
        <v>69000</v>
      </c>
      <c r="T65" s="142"/>
    </row>
    <row r="66" spans="1:20" ht="293.25" x14ac:dyDescent="0.2">
      <c r="A66" s="164" t="s">
        <v>122</v>
      </c>
      <c r="B66" s="5" t="s">
        <v>344</v>
      </c>
      <c r="C66" s="138">
        <f t="shared" si="7"/>
        <v>14367960</v>
      </c>
      <c r="D66" s="139">
        <v>14367960</v>
      </c>
      <c r="E66" s="140"/>
      <c r="F66" s="141">
        <f t="shared" si="3"/>
        <v>16053500</v>
      </c>
      <c r="G66" s="139">
        <v>16053500</v>
      </c>
      <c r="H66" s="142"/>
      <c r="I66" s="138">
        <f t="shared" si="8"/>
        <v>16053500</v>
      </c>
      <c r="J66" s="139">
        <v>16053500</v>
      </c>
      <c r="K66" s="142"/>
      <c r="L66" s="146">
        <f t="shared" si="4"/>
        <v>16063500</v>
      </c>
      <c r="M66" s="139">
        <v>16063500</v>
      </c>
      <c r="N66" s="142"/>
      <c r="O66" s="141">
        <f t="shared" si="5"/>
        <v>16073500</v>
      </c>
      <c r="P66" s="139">
        <v>16073500</v>
      </c>
      <c r="Q66" s="142"/>
      <c r="R66" s="141">
        <f t="shared" si="6"/>
        <v>16083500</v>
      </c>
      <c r="S66" s="139">
        <v>16083500</v>
      </c>
      <c r="T66" s="142"/>
    </row>
    <row r="67" spans="1:20" ht="38.25" x14ac:dyDescent="0.2">
      <c r="A67" s="164" t="s">
        <v>124</v>
      </c>
      <c r="B67" s="5" t="s">
        <v>125</v>
      </c>
      <c r="C67" s="138">
        <f t="shared" si="7"/>
        <v>3006200</v>
      </c>
      <c r="D67" s="139"/>
      <c r="E67" s="140">
        <v>3006200</v>
      </c>
      <c r="F67" s="141">
        <f t="shared" si="3"/>
        <v>996621</v>
      </c>
      <c r="G67" s="139"/>
      <c r="H67" s="142">
        <v>996621</v>
      </c>
      <c r="I67" s="138">
        <f t="shared" si="8"/>
        <v>2318878</v>
      </c>
      <c r="J67" s="139"/>
      <c r="K67" s="142">
        <v>2318878</v>
      </c>
      <c r="L67" s="146">
        <f t="shared" si="4"/>
        <v>2318878</v>
      </c>
      <c r="M67" s="139"/>
      <c r="N67" s="142">
        <v>2318878</v>
      </c>
      <c r="O67" s="141">
        <f t="shared" si="5"/>
        <v>2318878</v>
      </c>
      <c r="P67" s="139"/>
      <c r="Q67" s="142">
        <v>2318878</v>
      </c>
      <c r="R67" s="141">
        <f t="shared" si="6"/>
        <v>2318878</v>
      </c>
      <c r="S67" s="139"/>
      <c r="T67" s="142">
        <v>2318878</v>
      </c>
    </row>
    <row r="68" spans="1:20" ht="191.25" hidden="1" x14ac:dyDescent="0.2">
      <c r="A68" s="164" t="s">
        <v>126</v>
      </c>
      <c r="B68" s="179" t="s">
        <v>127</v>
      </c>
      <c r="C68" s="138">
        <f t="shared" si="7"/>
        <v>0</v>
      </c>
      <c r="D68" s="139">
        <v>0</v>
      </c>
      <c r="E68" s="140"/>
      <c r="F68" s="141">
        <f t="shared" si="3"/>
        <v>0</v>
      </c>
      <c r="G68" s="139">
        <v>0</v>
      </c>
      <c r="H68" s="142"/>
      <c r="I68" s="138">
        <f t="shared" si="8"/>
        <v>0</v>
      </c>
      <c r="J68" s="139"/>
      <c r="K68" s="142"/>
      <c r="L68" s="146">
        <f t="shared" si="4"/>
        <v>0</v>
      </c>
      <c r="M68" s="139"/>
      <c r="N68" s="142"/>
      <c r="O68" s="141">
        <f t="shared" si="5"/>
        <v>0</v>
      </c>
      <c r="P68" s="139"/>
      <c r="Q68" s="142"/>
      <c r="R68" s="141">
        <f t="shared" si="6"/>
        <v>0</v>
      </c>
      <c r="S68" s="139"/>
      <c r="T68" s="142"/>
    </row>
    <row r="69" spans="1:20" ht="89.25" x14ac:dyDescent="0.2">
      <c r="A69" s="164" t="s">
        <v>128</v>
      </c>
      <c r="B69" s="179" t="s">
        <v>129</v>
      </c>
      <c r="C69" s="138">
        <f t="shared" si="7"/>
        <v>1726500</v>
      </c>
      <c r="D69" s="139">
        <v>1451300</v>
      </c>
      <c r="E69" s="140">
        <v>275200</v>
      </c>
      <c r="F69" s="141">
        <f t="shared" si="3"/>
        <v>1550000</v>
      </c>
      <c r="G69" s="139">
        <v>1400000</v>
      </c>
      <c r="H69" s="142">
        <v>150000</v>
      </c>
      <c r="I69" s="138">
        <f t="shared" si="8"/>
        <v>1700000</v>
      </c>
      <c r="J69" s="139">
        <v>1700000</v>
      </c>
      <c r="K69" s="142"/>
      <c r="L69" s="146">
        <f t="shared" si="4"/>
        <v>1700000</v>
      </c>
      <c r="M69" s="139">
        <v>1700000</v>
      </c>
      <c r="N69" s="142"/>
      <c r="O69" s="141">
        <f t="shared" si="5"/>
        <v>1700000</v>
      </c>
      <c r="P69" s="139">
        <v>1700000</v>
      </c>
      <c r="Q69" s="142"/>
      <c r="R69" s="141">
        <f t="shared" si="6"/>
        <v>1700000</v>
      </c>
      <c r="S69" s="139">
        <v>1700000</v>
      </c>
      <c r="T69" s="142"/>
    </row>
    <row r="70" spans="1:20" ht="127.5" x14ac:dyDescent="0.2">
      <c r="A70" s="165" t="s">
        <v>130</v>
      </c>
      <c r="B70" s="177" t="s">
        <v>131</v>
      </c>
      <c r="C70" s="138">
        <f t="shared" si="7"/>
        <v>175500</v>
      </c>
      <c r="D70" s="139">
        <v>175500</v>
      </c>
      <c r="E70" s="140"/>
      <c r="F70" s="141">
        <f t="shared" si="3"/>
        <v>168000</v>
      </c>
      <c r="G70" s="139">
        <v>168000</v>
      </c>
      <c r="H70" s="142"/>
      <c r="I70" s="138">
        <f t="shared" si="8"/>
        <v>126000</v>
      </c>
      <c r="J70" s="139">
        <v>126000</v>
      </c>
      <c r="K70" s="142"/>
      <c r="L70" s="146">
        <f t="shared" si="4"/>
        <v>126000</v>
      </c>
      <c r="M70" s="139">
        <v>126000</v>
      </c>
      <c r="N70" s="142"/>
      <c r="O70" s="141">
        <f t="shared" si="5"/>
        <v>196000</v>
      </c>
      <c r="P70" s="139">
        <v>196000</v>
      </c>
      <c r="Q70" s="142"/>
      <c r="R70" s="141">
        <f t="shared" si="6"/>
        <v>196000</v>
      </c>
      <c r="S70" s="139">
        <v>196000</v>
      </c>
      <c r="T70" s="142"/>
    </row>
    <row r="71" spans="1:20" ht="140.25" x14ac:dyDescent="0.2">
      <c r="A71" s="165" t="s">
        <v>345</v>
      </c>
      <c r="B71" s="177" t="s">
        <v>346</v>
      </c>
      <c r="C71" s="138">
        <f t="shared" si="7"/>
        <v>0</v>
      </c>
      <c r="D71" s="139"/>
      <c r="E71" s="140"/>
      <c r="F71" s="141">
        <f t="shared" si="3"/>
        <v>12250</v>
      </c>
      <c r="G71" s="139">
        <v>12250</v>
      </c>
      <c r="H71" s="142"/>
      <c r="I71" s="138">
        <f t="shared" si="8"/>
        <v>240000</v>
      </c>
      <c r="J71" s="139">
        <v>240000</v>
      </c>
      <c r="K71" s="142"/>
      <c r="L71" s="146">
        <f t="shared" si="4"/>
        <v>270000</v>
      </c>
      <c r="M71" s="139">
        <v>270000</v>
      </c>
      <c r="N71" s="142"/>
      <c r="O71" s="141">
        <f t="shared" si="5"/>
        <v>270000</v>
      </c>
      <c r="P71" s="139">
        <v>270000</v>
      </c>
      <c r="Q71" s="142"/>
      <c r="R71" s="141">
        <f t="shared" si="6"/>
        <v>270000</v>
      </c>
      <c r="S71" s="139">
        <v>270000</v>
      </c>
      <c r="T71" s="142"/>
    </row>
    <row r="72" spans="1:20" ht="76.5" x14ac:dyDescent="0.2">
      <c r="A72" s="165" t="s">
        <v>132</v>
      </c>
      <c r="B72" s="177" t="s">
        <v>133</v>
      </c>
      <c r="C72" s="138">
        <f t="shared" si="7"/>
        <v>22100</v>
      </c>
      <c r="D72" s="139">
        <v>22100</v>
      </c>
      <c r="E72" s="140"/>
      <c r="F72" s="141">
        <f t="shared" si="3"/>
        <v>13000</v>
      </c>
      <c r="G72" s="139">
        <v>13000</v>
      </c>
      <c r="H72" s="142"/>
      <c r="I72" s="138">
        <f t="shared" si="8"/>
        <v>16900</v>
      </c>
      <c r="J72" s="139">
        <v>16900</v>
      </c>
      <c r="K72" s="142"/>
      <c r="L72" s="146">
        <f t="shared" si="4"/>
        <v>0</v>
      </c>
      <c r="M72" s="139">
        <v>0</v>
      </c>
      <c r="N72" s="142"/>
      <c r="O72" s="141">
        <f t="shared" si="5"/>
        <v>0</v>
      </c>
      <c r="P72" s="139">
        <v>0</v>
      </c>
      <c r="Q72" s="142"/>
      <c r="R72" s="141">
        <f t="shared" si="6"/>
        <v>0</v>
      </c>
      <c r="S72" s="139">
        <v>0</v>
      </c>
      <c r="T72" s="142"/>
    </row>
    <row r="73" spans="1:20" ht="63.75" x14ac:dyDescent="0.2">
      <c r="A73" s="165" t="s">
        <v>134</v>
      </c>
      <c r="B73" s="177" t="s">
        <v>135</v>
      </c>
      <c r="C73" s="138">
        <f t="shared" si="7"/>
        <v>35000</v>
      </c>
      <c r="D73" s="139">
        <v>35000</v>
      </c>
      <c r="E73" s="140"/>
      <c r="F73" s="141">
        <f t="shared" si="3"/>
        <v>10000</v>
      </c>
      <c r="G73" s="139">
        <v>10000</v>
      </c>
      <c r="H73" s="142"/>
      <c r="I73" s="138">
        <f t="shared" si="8"/>
        <v>60000</v>
      </c>
      <c r="J73" s="139">
        <v>60000</v>
      </c>
      <c r="K73" s="142"/>
      <c r="L73" s="146">
        <f t="shared" si="4"/>
        <v>25000</v>
      </c>
      <c r="M73" s="139">
        <v>25000</v>
      </c>
      <c r="N73" s="142"/>
      <c r="O73" s="141">
        <f t="shared" si="5"/>
        <v>25000</v>
      </c>
      <c r="P73" s="139">
        <v>25000</v>
      </c>
      <c r="Q73" s="142"/>
      <c r="R73" s="141">
        <f t="shared" si="6"/>
        <v>25000</v>
      </c>
      <c r="S73" s="139">
        <v>25000</v>
      </c>
      <c r="T73" s="142"/>
    </row>
    <row r="74" spans="1:20" ht="178.5" hidden="1" x14ac:dyDescent="0.2">
      <c r="A74" s="164" t="s">
        <v>136</v>
      </c>
      <c r="B74" s="5" t="s">
        <v>137</v>
      </c>
      <c r="C74" s="138">
        <f t="shared" si="7"/>
        <v>0</v>
      </c>
      <c r="D74" s="139"/>
      <c r="E74" s="140"/>
      <c r="F74" s="141">
        <f t="shared" si="3"/>
        <v>0</v>
      </c>
      <c r="G74" s="139">
        <v>0</v>
      </c>
      <c r="H74" s="142"/>
      <c r="I74" s="138">
        <f t="shared" si="8"/>
        <v>0</v>
      </c>
      <c r="J74" s="139"/>
      <c r="K74" s="142"/>
      <c r="L74" s="146">
        <f t="shared" si="4"/>
        <v>0</v>
      </c>
      <c r="M74" s="139"/>
      <c r="N74" s="142"/>
      <c r="O74" s="141">
        <f t="shared" si="5"/>
        <v>0</v>
      </c>
      <c r="P74" s="139"/>
      <c r="Q74" s="142"/>
      <c r="R74" s="141">
        <f t="shared" si="6"/>
        <v>0</v>
      </c>
      <c r="S74" s="139"/>
      <c r="T74" s="142"/>
    </row>
    <row r="75" spans="1:20" ht="127.5" x14ac:dyDescent="0.2">
      <c r="A75" s="164" t="s">
        <v>138</v>
      </c>
      <c r="B75" s="5" t="s">
        <v>139</v>
      </c>
      <c r="C75" s="138">
        <f t="shared" si="7"/>
        <v>2147500</v>
      </c>
      <c r="D75" s="139">
        <v>2147500</v>
      </c>
      <c r="E75" s="140"/>
      <c r="F75" s="141">
        <f t="shared" si="3"/>
        <v>1690000</v>
      </c>
      <c r="G75" s="139">
        <v>1690000</v>
      </c>
      <c r="H75" s="142"/>
      <c r="I75" s="138">
        <f t="shared" si="8"/>
        <v>1100000</v>
      </c>
      <c r="J75" s="139">
        <v>1100000</v>
      </c>
      <c r="K75" s="142"/>
      <c r="L75" s="146">
        <f t="shared" si="4"/>
        <v>1740000</v>
      </c>
      <c r="M75" s="139">
        <v>1740000</v>
      </c>
      <c r="N75" s="142"/>
      <c r="O75" s="141">
        <f t="shared" si="5"/>
        <v>1740000</v>
      </c>
      <c r="P75" s="139">
        <v>1740000</v>
      </c>
      <c r="Q75" s="142"/>
      <c r="R75" s="141">
        <f t="shared" si="6"/>
        <v>1740000</v>
      </c>
      <c r="S75" s="139">
        <v>1740000</v>
      </c>
      <c r="T75" s="142"/>
    </row>
    <row r="76" spans="1:20" ht="140.25" x14ac:dyDescent="0.2">
      <c r="A76" s="164" t="s">
        <v>140</v>
      </c>
      <c r="B76" s="5" t="s">
        <v>141</v>
      </c>
      <c r="C76" s="138">
        <f t="shared" si="7"/>
        <v>390000</v>
      </c>
      <c r="D76" s="139">
        <v>390000</v>
      </c>
      <c r="E76" s="140"/>
      <c r="F76" s="141">
        <f t="shared" si="3"/>
        <v>232500</v>
      </c>
      <c r="G76" s="139">
        <v>232500</v>
      </c>
      <c r="H76" s="142"/>
      <c r="I76" s="138">
        <f t="shared" si="8"/>
        <v>545000</v>
      </c>
      <c r="J76" s="139">
        <v>545000</v>
      </c>
      <c r="K76" s="142"/>
      <c r="L76" s="146">
        <f t="shared" si="4"/>
        <v>295000</v>
      </c>
      <c r="M76" s="139">
        <v>295000</v>
      </c>
      <c r="N76" s="142"/>
      <c r="O76" s="141">
        <f t="shared" si="5"/>
        <v>295000</v>
      </c>
      <c r="P76" s="139">
        <v>295000</v>
      </c>
      <c r="Q76" s="142"/>
      <c r="R76" s="141">
        <f t="shared" si="6"/>
        <v>295000</v>
      </c>
      <c r="S76" s="139">
        <v>295000</v>
      </c>
      <c r="T76" s="142"/>
    </row>
    <row r="77" spans="1:20" ht="89.25" x14ac:dyDescent="0.2">
      <c r="A77" s="164" t="s">
        <v>347</v>
      </c>
      <c r="B77" s="5" t="s">
        <v>348</v>
      </c>
      <c r="C77" s="138">
        <f t="shared" si="7"/>
        <v>4155000</v>
      </c>
      <c r="D77" s="139">
        <v>4155000</v>
      </c>
      <c r="E77" s="140"/>
      <c r="F77" s="141">
        <f t="shared" si="3"/>
        <v>245000</v>
      </c>
      <c r="G77" s="139">
        <v>245000</v>
      </c>
      <c r="H77" s="142"/>
      <c r="I77" s="138">
        <f t="shared" si="8"/>
        <v>305000</v>
      </c>
      <c r="J77" s="139">
        <v>305000</v>
      </c>
      <c r="K77" s="142"/>
      <c r="L77" s="146">
        <f t="shared" si="4"/>
        <v>300000</v>
      </c>
      <c r="M77" s="139">
        <v>300000</v>
      </c>
      <c r="N77" s="142"/>
      <c r="O77" s="141">
        <f t="shared" si="5"/>
        <v>300000</v>
      </c>
      <c r="P77" s="139">
        <v>300000</v>
      </c>
      <c r="Q77" s="142"/>
      <c r="R77" s="141">
        <f t="shared" si="6"/>
        <v>300000</v>
      </c>
      <c r="S77" s="139">
        <v>300000</v>
      </c>
      <c r="T77" s="142"/>
    </row>
    <row r="78" spans="1:20" ht="63.75" x14ac:dyDescent="0.2">
      <c r="A78" s="158" t="s">
        <v>136</v>
      </c>
      <c r="B78" s="29" t="s">
        <v>142</v>
      </c>
      <c r="C78" s="129">
        <f t="shared" si="7"/>
        <v>208813</v>
      </c>
      <c r="D78" s="130">
        <v>-154783</v>
      </c>
      <c r="E78" s="143">
        <v>363596</v>
      </c>
      <c r="F78" s="131">
        <f t="shared" si="3"/>
        <v>7211</v>
      </c>
      <c r="G78" s="130">
        <v>0</v>
      </c>
      <c r="H78" s="132">
        <v>7211</v>
      </c>
      <c r="I78" s="129">
        <f t="shared" si="8"/>
        <v>0</v>
      </c>
      <c r="J78" s="130">
        <v>0</v>
      </c>
      <c r="K78" s="132">
        <v>0</v>
      </c>
      <c r="L78" s="144">
        <f t="shared" si="4"/>
        <v>0</v>
      </c>
      <c r="M78" s="130">
        <v>0</v>
      </c>
      <c r="N78" s="132">
        <v>0</v>
      </c>
      <c r="O78" s="131">
        <f t="shared" ref="O78:O99" si="9">P78+Q78</f>
        <v>0</v>
      </c>
      <c r="P78" s="130">
        <v>0</v>
      </c>
      <c r="Q78" s="132">
        <v>0</v>
      </c>
      <c r="R78" s="131">
        <f t="shared" ref="R78:R99" si="10">S78+T78</f>
        <v>0</v>
      </c>
      <c r="S78" s="130">
        <v>0</v>
      </c>
      <c r="T78" s="132">
        <v>0</v>
      </c>
    </row>
    <row r="79" spans="1:20" ht="38.25" hidden="1" x14ac:dyDescent="0.2">
      <c r="A79" s="158" t="s">
        <v>136</v>
      </c>
      <c r="B79" s="5" t="s">
        <v>143</v>
      </c>
      <c r="C79" s="138">
        <f t="shared" ref="C79:C155" si="11">D79+E79</f>
        <v>0</v>
      </c>
      <c r="D79" s="139"/>
      <c r="E79" s="140"/>
      <c r="F79" s="141">
        <f t="shared" si="3"/>
        <v>0</v>
      </c>
      <c r="G79" s="139"/>
      <c r="H79" s="142"/>
      <c r="I79" s="138">
        <f t="shared" ref="I79:I151" si="12">J79+K79</f>
        <v>0</v>
      </c>
      <c r="J79" s="139"/>
      <c r="K79" s="142"/>
      <c r="L79" s="146">
        <f t="shared" si="4"/>
        <v>0</v>
      </c>
      <c r="M79" s="139"/>
      <c r="N79" s="142"/>
      <c r="O79" s="141">
        <f t="shared" si="9"/>
        <v>0</v>
      </c>
      <c r="P79" s="139"/>
      <c r="Q79" s="142"/>
      <c r="R79" s="141">
        <f t="shared" si="10"/>
        <v>0</v>
      </c>
      <c r="S79" s="139"/>
      <c r="T79" s="142"/>
    </row>
    <row r="80" spans="1:20" ht="63.75" hidden="1" x14ac:dyDescent="0.2">
      <c r="A80" s="158" t="s">
        <v>136</v>
      </c>
      <c r="B80" s="5" t="s">
        <v>144</v>
      </c>
      <c r="C80" s="138">
        <f t="shared" si="11"/>
        <v>0</v>
      </c>
      <c r="D80" s="139"/>
      <c r="E80" s="140"/>
      <c r="F80" s="141">
        <f t="shared" si="3"/>
        <v>0</v>
      </c>
      <c r="G80" s="139"/>
      <c r="H80" s="142"/>
      <c r="I80" s="138">
        <f t="shared" si="12"/>
        <v>0</v>
      </c>
      <c r="J80" s="139"/>
      <c r="K80" s="142"/>
      <c r="L80" s="146">
        <f t="shared" si="4"/>
        <v>0</v>
      </c>
      <c r="M80" s="139"/>
      <c r="N80" s="142"/>
      <c r="O80" s="141">
        <f t="shared" si="9"/>
        <v>0</v>
      </c>
      <c r="P80" s="139"/>
      <c r="Q80" s="142"/>
      <c r="R80" s="141">
        <f t="shared" si="10"/>
        <v>0</v>
      </c>
      <c r="S80" s="139"/>
      <c r="T80" s="142"/>
    </row>
    <row r="81" spans="1:20" ht="25.5" hidden="1" x14ac:dyDescent="0.2">
      <c r="A81" s="158" t="s">
        <v>136</v>
      </c>
      <c r="B81" s="5" t="s">
        <v>145</v>
      </c>
      <c r="C81" s="138">
        <f t="shared" si="11"/>
        <v>0</v>
      </c>
      <c r="D81" s="139"/>
      <c r="E81" s="140"/>
      <c r="F81" s="141">
        <f t="shared" si="3"/>
        <v>0</v>
      </c>
      <c r="G81" s="139"/>
      <c r="H81" s="142"/>
      <c r="I81" s="138">
        <f t="shared" si="12"/>
        <v>0</v>
      </c>
      <c r="J81" s="139"/>
      <c r="K81" s="142"/>
      <c r="L81" s="146">
        <f t="shared" si="4"/>
        <v>0</v>
      </c>
      <c r="M81" s="139"/>
      <c r="N81" s="142"/>
      <c r="O81" s="141">
        <f t="shared" si="9"/>
        <v>0</v>
      </c>
      <c r="P81" s="139"/>
      <c r="Q81" s="142"/>
      <c r="R81" s="141">
        <f t="shared" si="10"/>
        <v>0</v>
      </c>
      <c r="S81" s="139"/>
      <c r="T81" s="142"/>
    </row>
    <row r="82" spans="1:20" ht="25.5" hidden="1" x14ac:dyDescent="0.2">
      <c r="A82" s="158" t="s">
        <v>136</v>
      </c>
      <c r="B82" s="5" t="s">
        <v>146</v>
      </c>
      <c r="C82" s="138">
        <f t="shared" si="11"/>
        <v>0</v>
      </c>
      <c r="D82" s="139"/>
      <c r="E82" s="140"/>
      <c r="F82" s="141">
        <f t="shared" si="3"/>
        <v>0</v>
      </c>
      <c r="G82" s="139"/>
      <c r="H82" s="142"/>
      <c r="I82" s="138">
        <f t="shared" si="12"/>
        <v>0</v>
      </c>
      <c r="J82" s="139"/>
      <c r="K82" s="142"/>
      <c r="L82" s="146">
        <f t="shared" si="4"/>
        <v>0</v>
      </c>
      <c r="M82" s="139"/>
      <c r="N82" s="142"/>
      <c r="O82" s="141">
        <f t="shared" si="9"/>
        <v>0</v>
      </c>
      <c r="P82" s="139"/>
      <c r="Q82" s="142"/>
      <c r="R82" s="141">
        <f t="shared" si="10"/>
        <v>0</v>
      </c>
      <c r="S82" s="139"/>
      <c r="T82" s="142"/>
    </row>
    <row r="83" spans="1:20" ht="20.25" hidden="1" x14ac:dyDescent="0.2">
      <c r="A83" s="158" t="s">
        <v>136</v>
      </c>
      <c r="B83" s="5" t="s">
        <v>147</v>
      </c>
      <c r="C83" s="138">
        <f t="shared" si="11"/>
        <v>0</v>
      </c>
      <c r="D83" s="139"/>
      <c r="E83" s="140"/>
      <c r="F83" s="141">
        <f t="shared" si="3"/>
        <v>0</v>
      </c>
      <c r="G83" s="139"/>
      <c r="H83" s="142"/>
      <c r="I83" s="138">
        <f t="shared" si="12"/>
        <v>0</v>
      </c>
      <c r="J83" s="139"/>
      <c r="K83" s="142"/>
      <c r="L83" s="146">
        <f t="shared" si="4"/>
        <v>0</v>
      </c>
      <c r="M83" s="139"/>
      <c r="N83" s="142"/>
      <c r="O83" s="141">
        <f t="shared" si="9"/>
        <v>0</v>
      </c>
      <c r="P83" s="139"/>
      <c r="Q83" s="142"/>
      <c r="R83" s="141">
        <f t="shared" si="10"/>
        <v>0</v>
      </c>
      <c r="S83" s="139"/>
      <c r="T83" s="142"/>
    </row>
    <row r="84" spans="1:20" ht="38.25" hidden="1" x14ac:dyDescent="0.2">
      <c r="A84" s="158" t="s">
        <v>136</v>
      </c>
      <c r="B84" s="5" t="s">
        <v>148</v>
      </c>
      <c r="C84" s="138">
        <f t="shared" si="11"/>
        <v>0</v>
      </c>
      <c r="D84" s="139"/>
      <c r="E84" s="140"/>
      <c r="F84" s="141">
        <f t="shared" si="3"/>
        <v>0</v>
      </c>
      <c r="G84" s="139"/>
      <c r="H84" s="142"/>
      <c r="I84" s="138">
        <f t="shared" si="12"/>
        <v>0</v>
      </c>
      <c r="J84" s="139"/>
      <c r="K84" s="142"/>
      <c r="L84" s="146">
        <f t="shared" si="4"/>
        <v>0</v>
      </c>
      <c r="M84" s="139"/>
      <c r="N84" s="142"/>
      <c r="O84" s="141">
        <f t="shared" si="9"/>
        <v>0</v>
      </c>
      <c r="P84" s="139"/>
      <c r="Q84" s="142"/>
      <c r="R84" s="141">
        <f t="shared" si="10"/>
        <v>0</v>
      </c>
      <c r="S84" s="139"/>
      <c r="T84" s="142"/>
    </row>
    <row r="85" spans="1:20" ht="25.5" hidden="1" x14ac:dyDescent="0.2">
      <c r="A85" s="158" t="s">
        <v>136</v>
      </c>
      <c r="B85" s="5" t="s">
        <v>149</v>
      </c>
      <c r="C85" s="138">
        <f t="shared" si="11"/>
        <v>0</v>
      </c>
      <c r="D85" s="139"/>
      <c r="E85" s="140"/>
      <c r="F85" s="141">
        <f t="shared" si="3"/>
        <v>0</v>
      </c>
      <c r="G85" s="139"/>
      <c r="H85" s="142"/>
      <c r="I85" s="138">
        <f t="shared" si="12"/>
        <v>0</v>
      </c>
      <c r="J85" s="139"/>
      <c r="K85" s="142"/>
      <c r="L85" s="146">
        <f t="shared" si="4"/>
        <v>0</v>
      </c>
      <c r="M85" s="139"/>
      <c r="N85" s="142"/>
      <c r="O85" s="141">
        <f t="shared" si="9"/>
        <v>0</v>
      </c>
      <c r="P85" s="139"/>
      <c r="Q85" s="142"/>
      <c r="R85" s="141">
        <f t="shared" si="10"/>
        <v>0</v>
      </c>
      <c r="S85" s="139"/>
      <c r="T85" s="142"/>
    </row>
    <row r="86" spans="1:20" ht="38.25" hidden="1" x14ac:dyDescent="0.2">
      <c r="A86" s="158" t="s">
        <v>136</v>
      </c>
      <c r="B86" s="5" t="s">
        <v>150</v>
      </c>
      <c r="C86" s="138">
        <f t="shared" si="11"/>
        <v>0</v>
      </c>
      <c r="D86" s="139"/>
      <c r="E86" s="140"/>
      <c r="F86" s="141">
        <f t="shared" ref="F86:F153" si="13">G86+H86</f>
        <v>0</v>
      </c>
      <c r="G86" s="139"/>
      <c r="H86" s="142"/>
      <c r="I86" s="138">
        <f t="shared" si="12"/>
        <v>0</v>
      </c>
      <c r="J86" s="139"/>
      <c r="K86" s="142"/>
      <c r="L86" s="146">
        <f t="shared" ref="L86:L153" si="14">M86+N86</f>
        <v>0</v>
      </c>
      <c r="M86" s="139"/>
      <c r="N86" s="142"/>
      <c r="O86" s="141">
        <f t="shared" si="9"/>
        <v>0</v>
      </c>
      <c r="P86" s="139"/>
      <c r="Q86" s="142"/>
      <c r="R86" s="141">
        <f t="shared" si="10"/>
        <v>0</v>
      </c>
      <c r="S86" s="139"/>
      <c r="T86" s="142"/>
    </row>
    <row r="87" spans="1:20" ht="38.25" hidden="1" x14ac:dyDescent="0.2">
      <c r="A87" s="158" t="s">
        <v>136</v>
      </c>
      <c r="B87" s="5" t="s">
        <v>151</v>
      </c>
      <c r="C87" s="138">
        <f t="shared" si="11"/>
        <v>0</v>
      </c>
      <c r="D87" s="139"/>
      <c r="E87" s="140"/>
      <c r="F87" s="141">
        <f t="shared" si="13"/>
        <v>0</v>
      </c>
      <c r="G87" s="139"/>
      <c r="H87" s="142"/>
      <c r="I87" s="138">
        <f t="shared" si="12"/>
        <v>0</v>
      </c>
      <c r="J87" s="139"/>
      <c r="K87" s="142"/>
      <c r="L87" s="146">
        <f t="shared" si="14"/>
        <v>0</v>
      </c>
      <c r="M87" s="139"/>
      <c r="N87" s="142"/>
      <c r="O87" s="141">
        <f t="shared" si="9"/>
        <v>0</v>
      </c>
      <c r="P87" s="139"/>
      <c r="Q87" s="142"/>
      <c r="R87" s="141">
        <f t="shared" si="10"/>
        <v>0</v>
      </c>
      <c r="S87" s="139"/>
      <c r="T87" s="142"/>
    </row>
    <row r="88" spans="1:20" ht="20.25" hidden="1" x14ac:dyDescent="0.2">
      <c r="A88" s="158" t="s">
        <v>136</v>
      </c>
      <c r="B88" s="5" t="s">
        <v>152</v>
      </c>
      <c r="C88" s="138">
        <f t="shared" si="11"/>
        <v>0</v>
      </c>
      <c r="D88" s="139"/>
      <c r="E88" s="140"/>
      <c r="F88" s="141">
        <f t="shared" si="13"/>
        <v>0</v>
      </c>
      <c r="G88" s="139"/>
      <c r="H88" s="142"/>
      <c r="I88" s="138">
        <f t="shared" si="12"/>
        <v>0</v>
      </c>
      <c r="J88" s="139"/>
      <c r="K88" s="142"/>
      <c r="L88" s="146">
        <f t="shared" si="14"/>
        <v>0</v>
      </c>
      <c r="M88" s="139"/>
      <c r="N88" s="142"/>
      <c r="O88" s="141">
        <f t="shared" si="9"/>
        <v>0</v>
      </c>
      <c r="P88" s="139"/>
      <c r="Q88" s="142"/>
      <c r="R88" s="141">
        <f t="shared" si="10"/>
        <v>0</v>
      </c>
      <c r="S88" s="139"/>
      <c r="T88" s="142"/>
    </row>
    <row r="89" spans="1:20" ht="38.25" hidden="1" x14ac:dyDescent="0.2">
      <c r="A89" s="158" t="s">
        <v>136</v>
      </c>
      <c r="B89" s="5" t="s">
        <v>153</v>
      </c>
      <c r="C89" s="138">
        <f t="shared" si="11"/>
        <v>0</v>
      </c>
      <c r="D89" s="139"/>
      <c r="E89" s="140"/>
      <c r="F89" s="141">
        <f t="shared" si="13"/>
        <v>0</v>
      </c>
      <c r="G89" s="139"/>
      <c r="H89" s="142"/>
      <c r="I89" s="138">
        <f t="shared" si="12"/>
        <v>0</v>
      </c>
      <c r="J89" s="139"/>
      <c r="K89" s="142"/>
      <c r="L89" s="146">
        <f t="shared" si="14"/>
        <v>0</v>
      </c>
      <c r="M89" s="139"/>
      <c r="N89" s="142"/>
      <c r="O89" s="141">
        <f t="shared" si="9"/>
        <v>0</v>
      </c>
      <c r="P89" s="139"/>
      <c r="Q89" s="142"/>
      <c r="R89" s="141">
        <f t="shared" si="10"/>
        <v>0</v>
      </c>
      <c r="S89" s="139"/>
      <c r="T89" s="142"/>
    </row>
    <row r="90" spans="1:20" ht="20.25" hidden="1" x14ac:dyDescent="0.2">
      <c r="A90" s="158" t="s">
        <v>136</v>
      </c>
      <c r="B90" s="5" t="s">
        <v>154</v>
      </c>
      <c r="C90" s="138">
        <f t="shared" si="11"/>
        <v>0</v>
      </c>
      <c r="D90" s="139"/>
      <c r="E90" s="140"/>
      <c r="F90" s="141">
        <f t="shared" si="13"/>
        <v>0</v>
      </c>
      <c r="G90" s="139"/>
      <c r="H90" s="142"/>
      <c r="I90" s="138">
        <f t="shared" si="12"/>
        <v>0</v>
      </c>
      <c r="J90" s="139"/>
      <c r="K90" s="142"/>
      <c r="L90" s="146">
        <f t="shared" si="14"/>
        <v>0</v>
      </c>
      <c r="M90" s="139"/>
      <c r="N90" s="142"/>
      <c r="O90" s="141">
        <f t="shared" si="9"/>
        <v>0</v>
      </c>
      <c r="P90" s="139"/>
      <c r="Q90" s="142"/>
      <c r="R90" s="141">
        <f t="shared" si="10"/>
        <v>0</v>
      </c>
      <c r="S90" s="139"/>
      <c r="T90" s="142"/>
    </row>
    <row r="91" spans="1:20" ht="63.75" x14ac:dyDescent="0.2">
      <c r="A91" s="166" t="s">
        <v>155</v>
      </c>
      <c r="B91" s="29" t="s">
        <v>156</v>
      </c>
      <c r="C91" s="131">
        <f>C92+C93+C94+C95+C102+C103</f>
        <v>962201456</v>
      </c>
      <c r="D91" s="130">
        <f>D92+D93+D94+D95+D102+D103</f>
        <v>66498122</v>
      </c>
      <c r="E91" s="143">
        <f>E92+E94+E95+E102+E103</f>
        <v>906923863</v>
      </c>
      <c r="F91" s="131">
        <f t="shared" si="13"/>
        <v>870348596</v>
      </c>
      <c r="G91" s="130">
        <f>G92+G93+G94+G95+G102+G103</f>
        <v>51627313</v>
      </c>
      <c r="H91" s="143">
        <f>H92+H94+H95+H102+H103+H101</f>
        <v>818721283</v>
      </c>
      <c r="I91" s="131">
        <f>I92+I93+I94+I95+I102+I103</f>
        <v>966092030</v>
      </c>
      <c r="J91" s="130">
        <f>J92+J93+J94+J95+J102+J103</f>
        <v>64041623</v>
      </c>
      <c r="K91" s="132">
        <f>K92+K93+K94+K95+K102+K103</f>
        <v>902050407</v>
      </c>
      <c r="L91" s="144">
        <f t="shared" si="14"/>
        <v>958368581</v>
      </c>
      <c r="M91" s="130">
        <f>M92+M93+M94+M95+M102+M103</f>
        <v>56318174</v>
      </c>
      <c r="N91" s="132">
        <f>N92+N93+N94+N95+N102+N103</f>
        <v>902050407</v>
      </c>
      <c r="O91" s="131">
        <f t="shared" si="9"/>
        <v>958149321</v>
      </c>
      <c r="P91" s="130">
        <f>P92+P93+P94+P95+P102+P103</f>
        <v>56098914</v>
      </c>
      <c r="Q91" s="132">
        <f>Q92+Q93+Q94+Q95+Q102+Q103</f>
        <v>902050407</v>
      </c>
      <c r="R91" s="131">
        <f t="shared" si="10"/>
        <v>958245071</v>
      </c>
      <c r="S91" s="130">
        <f>S92+S93+S94+S95+S102+S103</f>
        <v>56194664</v>
      </c>
      <c r="T91" s="132">
        <f>T92+T93+T94+T95+T102+T103</f>
        <v>902050407</v>
      </c>
    </row>
    <row r="92" spans="1:20" ht="114.75" x14ac:dyDescent="0.2">
      <c r="A92" s="167" t="s">
        <v>157</v>
      </c>
      <c r="B92" s="187" t="s">
        <v>158</v>
      </c>
      <c r="C92" s="138">
        <f t="shared" si="11"/>
        <v>1859414</v>
      </c>
      <c r="D92" s="139">
        <v>1813353</v>
      </c>
      <c r="E92" s="140">
        <v>46061</v>
      </c>
      <c r="F92" s="141">
        <f t="shared" si="13"/>
        <v>358000</v>
      </c>
      <c r="G92" s="139">
        <v>358000</v>
      </c>
      <c r="H92" s="142"/>
      <c r="I92" s="138">
        <f t="shared" si="12"/>
        <v>2047610</v>
      </c>
      <c r="J92" s="139">
        <v>2047610</v>
      </c>
      <c r="K92" s="142"/>
      <c r="L92" s="146">
        <f t="shared" si="14"/>
        <v>376000</v>
      </c>
      <c r="M92" s="139">
        <v>376000</v>
      </c>
      <c r="N92" s="142"/>
      <c r="O92" s="141">
        <f t="shared" si="9"/>
        <v>395000</v>
      </c>
      <c r="P92" s="139">
        <v>395000</v>
      </c>
      <c r="Q92" s="142"/>
      <c r="R92" s="141">
        <f t="shared" si="10"/>
        <v>415000</v>
      </c>
      <c r="S92" s="139">
        <v>415000</v>
      </c>
      <c r="T92" s="142"/>
    </row>
    <row r="93" spans="1:20" ht="25.5" hidden="1" x14ac:dyDescent="0.2">
      <c r="A93" s="167" t="s">
        <v>159</v>
      </c>
      <c r="B93" s="5" t="s">
        <v>160</v>
      </c>
      <c r="C93" s="138">
        <f t="shared" si="11"/>
        <v>0</v>
      </c>
      <c r="D93" s="139"/>
      <c r="E93" s="140"/>
      <c r="F93" s="141">
        <f t="shared" si="13"/>
        <v>0</v>
      </c>
      <c r="G93" s="139"/>
      <c r="H93" s="142"/>
      <c r="I93" s="138">
        <f t="shared" si="12"/>
        <v>0</v>
      </c>
      <c r="J93" s="139"/>
      <c r="K93" s="142"/>
      <c r="L93" s="146">
        <f t="shared" si="14"/>
        <v>0</v>
      </c>
      <c r="M93" s="139"/>
      <c r="N93" s="142"/>
      <c r="O93" s="141">
        <f t="shared" si="9"/>
        <v>0</v>
      </c>
      <c r="P93" s="139"/>
      <c r="Q93" s="142"/>
      <c r="R93" s="141">
        <f t="shared" si="10"/>
        <v>0</v>
      </c>
      <c r="S93" s="139"/>
      <c r="T93" s="142"/>
    </row>
    <row r="94" spans="1:20" ht="38.25" x14ac:dyDescent="0.2">
      <c r="A94" s="167" t="s">
        <v>161</v>
      </c>
      <c r="B94" s="5" t="s">
        <v>162</v>
      </c>
      <c r="C94" s="138">
        <v>0</v>
      </c>
      <c r="D94" s="139">
        <v>10619396</v>
      </c>
      <c r="E94" s="140">
        <v>601133</v>
      </c>
      <c r="F94" s="141">
        <f t="shared" si="13"/>
        <v>1392143</v>
      </c>
      <c r="G94" s="139">
        <v>937313</v>
      </c>
      <c r="H94" s="142">
        <v>454830</v>
      </c>
      <c r="I94" s="138">
        <f t="shared" si="12"/>
        <v>937313</v>
      </c>
      <c r="J94" s="139">
        <v>937313</v>
      </c>
      <c r="K94" s="142"/>
      <c r="L94" s="146">
        <f t="shared" si="14"/>
        <v>908614</v>
      </c>
      <c r="M94" s="139">
        <v>908614</v>
      </c>
      <c r="N94" s="142"/>
      <c r="O94" s="141">
        <f t="shared" si="9"/>
        <v>908614</v>
      </c>
      <c r="P94" s="139">
        <v>908614</v>
      </c>
      <c r="Q94" s="142"/>
      <c r="R94" s="141">
        <f t="shared" si="10"/>
        <v>908614</v>
      </c>
      <c r="S94" s="139">
        <v>908614</v>
      </c>
      <c r="T94" s="142"/>
    </row>
    <row r="95" spans="1:20" ht="51" x14ac:dyDescent="0.2">
      <c r="A95" s="166" t="s">
        <v>163</v>
      </c>
      <c r="B95" s="29" t="s">
        <v>164</v>
      </c>
      <c r="C95" s="138">
        <f t="shared" si="11"/>
        <v>896504910</v>
      </c>
      <c r="D95" s="130">
        <f>D96+D97+D98+D99</f>
        <v>48358466</v>
      </c>
      <c r="E95" s="132">
        <f>E96+E97+E98+E99+E101</f>
        <v>848146444</v>
      </c>
      <c r="F95" s="131">
        <f t="shared" si="13"/>
        <v>804751353</v>
      </c>
      <c r="G95" s="130">
        <f>G96+G97+G98+G99</f>
        <v>46250000</v>
      </c>
      <c r="H95" s="130">
        <f>H96+H97+H98+H99+H100</f>
        <v>758501353</v>
      </c>
      <c r="I95" s="129">
        <f t="shared" si="12"/>
        <v>880119193</v>
      </c>
      <c r="J95" s="130">
        <f>J96+J97+J98+J99+J100</f>
        <v>51250000</v>
      </c>
      <c r="K95" s="132">
        <f>K96+K97+K98+K99+K100</f>
        <v>828869193</v>
      </c>
      <c r="L95" s="144">
        <f t="shared" si="14"/>
        <v>879446193</v>
      </c>
      <c r="M95" s="130">
        <f>M96+M97+M98+M99+M100</f>
        <v>50577000</v>
      </c>
      <c r="N95" s="130">
        <f>N96+N97+N98+N99+N100</f>
        <v>828869193</v>
      </c>
      <c r="O95" s="131">
        <f t="shared" si="9"/>
        <v>879446193</v>
      </c>
      <c r="P95" s="130">
        <f>P96+P97+P98+P99+P100</f>
        <v>50577000</v>
      </c>
      <c r="Q95" s="130">
        <f>Q96+Q97+Q98+Q99+Q100</f>
        <v>828869193</v>
      </c>
      <c r="R95" s="131">
        <f t="shared" si="10"/>
        <v>879446193</v>
      </c>
      <c r="S95" s="130">
        <f>S96+S97+S98+S99+S100</f>
        <v>50577000</v>
      </c>
      <c r="T95" s="132">
        <f>T96+T97+T98+T99+T100</f>
        <v>828869193</v>
      </c>
    </row>
    <row r="96" spans="1:20" ht="102" x14ac:dyDescent="0.2">
      <c r="A96" s="167" t="s">
        <v>165</v>
      </c>
      <c r="B96" s="5" t="s">
        <v>166</v>
      </c>
      <c r="C96" s="138">
        <f t="shared" si="11"/>
        <v>580188746</v>
      </c>
      <c r="D96" s="139"/>
      <c r="E96" s="140">
        <v>580188746</v>
      </c>
      <c r="F96" s="141">
        <f t="shared" si="13"/>
        <v>523814964</v>
      </c>
      <c r="G96" s="139"/>
      <c r="H96" s="142">
        <v>523814964</v>
      </c>
      <c r="I96" s="138">
        <f t="shared" si="12"/>
        <v>560769594</v>
      </c>
      <c r="J96" s="139"/>
      <c r="K96" s="142">
        <v>560769594</v>
      </c>
      <c r="L96" s="146">
        <f t="shared" si="14"/>
        <v>560769594</v>
      </c>
      <c r="M96" s="139"/>
      <c r="N96" s="140">
        <v>560769594</v>
      </c>
      <c r="O96" s="141">
        <f t="shared" si="9"/>
        <v>560769594</v>
      </c>
      <c r="P96" s="139"/>
      <c r="Q96" s="140">
        <v>560769594</v>
      </c>
      <c r="R96" s="141">
        <f t="shared" si="10"/>
        <v>560769594</v>
      </c>
      <c r="S96" s="139"/>
      <c r="T96" s="140">
        <v>560769594</v>
      </c>
    </row>
    <row r="97" spans="1:20" ht="127.5" x14ac:dyDescent="0.2">
      <c r="A97" s="167" t="s">
        <v>167</v>
      </c>
      <c r="B97" s="5" t="s">
        <v>168</v>
      </c>
      <c r="C97" s="138">
        <f t="shared" si="11"/>
        <v>78223559</v>
      </c>
      <c r="D97" s="139">
        <v>14373527</v>
      </c>
      <c r="E97" s="140">
        <v>63850032</v>
      </c>
      <c r="F97" s="141">
        <f t="shared" si="13"/>
        <v>70042761</v>
      </c>
      <c r="G97" s="139">
        <v>11000000</v>
      </c>
      <c r="H97" s="142">
        <v>59042761</v>
      </c>
      <c r="I97" s="138">
        <f t="shared" si="12"/>
        <v>82514148</v>
      </c>
      <c r="J97" s="139">
        <v>16000000</v>
      </c>
      <c r="K97" s="142">
        <v>66514148</v>
      </c>
      <c r="L97" s="146">
        <f t="shared" si="14"/>
        <v>82514148</v>
      </c>
      <c r="M97" s="139">
        <v>16000000</v>
      </c>
      <c r="N97" s="140">
        <v>66514148</v>
      </c>
      <c r="O97" s="141">
        <f t="shared" si="9"/>
        <v>82514148</v>
      </c>
      <c r="P97" s="139">
        <v>16000000</v>
      </c>
      <c r="Q97" s="140">
        <v>66514148</v>
      </c>
      <c r="R97" s="141">
        <f t="shared" si="10"/>
        <v>82514148</v>
      </c>
      <c r="S97" s="139">
        <v>16000000</v>
      </c>
      <c r="T97" s="140">
        <v>66514148</v>
      </c>
    </row>
    <row r="98" spans="1:20" ht="127.5" x14ac:dyDescent="0.2">
      <c r="A98" s="167" t="s">
        <v>171</v>
      </c>
      <c r="B98" s="64" t="s">
        <v>172</v>
      </c>
      <c r="C98" s="138">
        <f t="shared" si="11"/>
        <v>67001833</v>
      </c>
      <c r="D98" s="139">
        <v>27354982</v>
      </c>
      <c r="E98" s="140">
        <v>39646851</v>
      </c>
      <c r="F98" s="141">
        <f t="shared" si="13"/>
        <v>65460137</v>
      </c>
      <c r="G98" s="139">
        <v>28250000</v>
      </c>
      <c r="H98" s="142">
        <v>37210137</v>
      </c>
      <c r="I98" s="138">
        <f t="shared" si="12"/>
        <v>70261471</v>
      </c>
      <c r="J98" s="139">
        <v>28250000</v>
      </c>
      <c r="K98" s="142">
        <v>42011471</v>
      </c>
      <c r="L98" s="146">
        <f t="shared" si="14"/>
        <v>70261471</v>
      </c>
      <c r="M98" s="139">
        <v>28250000</v>
      </c>
      <c r="N98" s="140">
        <v>42011471</v>
      </c>
      <c r="O98" s="141">
        <f t="shared" si="9"/>
        <v>70261471</v>
      </c>
      <c r="P98" s="139">
        <v>28250000</v>
      </c>
      <c r="Q98" s="140">
        <v>42011471</v>
      </c>
      <c r="R98" s="141">
        <f t="shared" si="10"/>
        <v>70261471</v>
      </c>
      <c r="S98" s="139">
        <v>28250000</v>
      </c>
      <c r="T98" s="140">
        <v>42011471</v>
      </c>
    </row>
    <row r="99" spans="1:20" ht="63.75" x14ac:dyDescent="0.2">
      <c r="A99" s="167" t="s">
        <v>173</v>
      </c>
      <c r="B99" s="64" t="s">
        <v>174</v>
      </c>
      <c r="C99" s="138">
        <f t="shared" si="11"/>
        <v>170971781</v>
      </c>
      <c r="D99" s="139">
        <v>6629957</v>
      </c>
      <c r="E99" s="140">
        <v>164341824</v>
      </c>
      <c r="F99" s="141">
        <f t="shared" si="13"/>
        <v>144333491</v>
      </c>
      <c r="G99" s="139">
        <v>7000000</v>
      </c>
      <c r="H99" s="142">
        <v>137333491</v>
      </c>
      <c r="I99" s="138">
        <f t="shared" si="12"/>
        <v>166573980</v>
      </c>
      <c r="J99" s="139">
        <v>7000000</v>
      </c>
      <c r="K99" s="142">
        <v>159573980</v>
      </c>
      <c r="L99" s="146">
        <f t="shared" si="14"/>
        <v>165900980</v>
      </c>
      <c r="M99" s="139">
        <v>6327000</v>
      </c>
      <c r="N99" s="140">
        <v>159573980</v>
      </c>
      <c r="O99" s="141">
        <f t="shared" si="9"/>
        <v>165900980</v>
      </c>
      <c r="P99" s="139">
        <v>6327000</v>
      </c>
      <c r="Q99" s="140">
        <v>159573980</v>
      </c>
      <c r="R99" s="141">
        <f t="shared" si="10"/>
        <v>165900980</v>
      </c>
      <c r="S99" s="139">
        <v>6327000</v>
      </c>
      <c r="T99" s="140">
        <v>159573980</v>
      </c>
    </row>
    <row r="100" spans="1:20" ht="38.25" x14ac:dyDescent="0.2">
      <c r="A100" s="167" t="s">
        <v>349</v>
      </c>
      <c r="B100" s="64" t="s">
        <v>350</v>
      </c>
      <c r="C100" s="138"/>
      <c r="D100" s="139"/>
      <c r="E100" s="140"/>
      <c r="F100" s="141">
        <f t="shared" si="13"/>
        <v>1100000</v>
      </c>
      <c r="G100" s="139"/>
      <c r="H100" s="142">
        <v>1100000</v>
      </c>
      <c r="I100" s="138"/>
      <c r="J100" s="139"/>
      <c r="K100" s="142"/>
      <c r="L100" s="146"/>
      <c r="M100" s="139"/>
      <c r="N100" s="140"/>
      <c r="O100" s="141"/>
      <c r="P100" s="139"/>
      <c r="Q100" s="140"/>
      <c r="R100" s="141"/>
      <c r="S100" s="139"/>
      <c r="T100" s="140"/>
    </row>
    <row r="101" spans="1:20" ht="63.75" x14ac:dyDescent="0.2">
      <c r="A101" s="167" t="s">
        <v>351</v>
      </c>
      <c r="B101" s="64" t="s">
        <v>352</v>
      </c>
      <c r="C101" s="138">
        <f t="shared" si="11"/>
        <v>118991</v>
      </c>
      <c r="D101" s="139"/>
      <c r="E101" s="140">
        <v>118991</v>
      </c>
      <c r="F101" s="141">
        <f t="shared" si="13"/>
        <v>100000</v>
      </c>
      <c r="G101" s="139"/>
      <c r="H101" s="142">
        <v>100000</v>
      </c>
      <c r="I101" s="138"/>
      <c r="J101" s="139"/>
      <c r="K101" s="142"/>
      <c r="L101" s="146"/>
      <c r="M101" s="139"/>
      <c r="N101" s="140"/>
      <c r="O101" s="141"/>
      <c r="P101" s="139"/>
      <c r="Q101" s="140"/>
      <c r="R101" s="141"/>
      <c r="S101" s="139"/>
      <c r="T101" s="140"/>
    </row>
    <row r="102" spans="1:20" ht="76.5" x14ac:dyDescent="0.2">
      <c r="A102" s="166" t="s">
        <v>175</v>
      </c>
      <c r="B102" s="29" t="s">
        <v>176</v>
      </c>
      <c r="C102" s="129">
        <f t="shared" si="11"/>
        <v>16415397</v>
      </c>
      <c r="D102" s="130">
        <v>4335500</v>
      </c>
      <c r="E102" s="143">
        <v>12079897</v>
      </c>
      <c r="F102" s="131">
        <f t="shared" si="13"/>
        <v>19382117</v>
      </c>
      <c r="G102" s="130">
        <v>2693000</v>
      </c>
      <c r="H102" s="132">
        <v>16689117</v>
      </c>
      <c r="I102" s="129">
        <f t="shared" si="12"/>
        <v>30981254</v>
      </c>
      <c r="J102" s="130">
        <v>8417700</v>
      </c>
      <c r="K102" s="132">
        <v>22563554</v>
      </c>
      <c r="L102" s="144">
        <f t="shared" si="14"/>
        <v>25631114</v>
      </c>
      <c r="M102" s="130">
        <v>3067560</v>
      </c>
      <c r="N102" s="143">
        <v>22563554</v>
      </c>
      <c r="O102" s="131">
        <f t="shared" ref="O102:O117" si="15">P102+Q102</f>
        <v>25392854</v>
      </c>
      <c r="P102" s="130">
        <v>2829300</v>
      </c>
      <c r="Q102" s="143">
        <v>22563554</v>
      </c>
      <c r="R102" s="131">
        <f t="shared" ref="R102:R117" si="16">S102+T102</f>
        <v>25468604</v>
      </c>
      <c r="S102" s="130">
        <v>2905050</v>
      </c>
      <c r="T102" s="143">
        <v>22563554</v>
      </c>
    </row>
    <row r="103" spans="1:20" ht="153" x14ac:dyDescent="0.2">
      <c r="A103" s="166" t="s">
        <v>177</v>
      </c>
      <c r="B103" s="29" t="s">
        <v>178</v>
      </c>
      <c r="C103" s="129">
        <f t="shared" si="11"/>
        <v>47421735</v>
      </c>
      <c r="D103" s="130">
        <v>1371407</v>
      </c>
      <c r="E103" s="143">
        <v>46050328</v>
      </c>
      <c r="F103" s="131">
        <f t="shared" si="13"/>
        <v>44364983</v>
      </c>
      <c r="G103" s="130">
        <v>1389000</v>
      </c>
      <c r="H103" s="132">
        <v>42975983</v>
      </c>
      <c r="I103" s="129">
        <f t="shared" si="12"/>
        <v>52006660</v>
      </c>
      <c r="J103" s="130">
        <v>1389000</v>
      </c>
      <c r="K103" s="132">
        <v>50617660</v>
      </c>
      <c r="L103" s="144">
        <f t="shared" si="14"/>
        <v>52006660</v>
      </c>
      <c r="M103" s="130">
        <v>1389000</v>
      </c>
      <c r="N103" s="143">
        <v>50617660</v>
      </c>
      <c r="O103" s="131">
        <f t="shared" si="15"/>
        <v>52006660</v>
      </c>
      <c r="P103" s="130">
        <v>1389000</v>
      </c>
      <c r="Q103" s="143">
        <v>50617660</v>
      </c>
      <c r="R103" s="131">
        <f t="shared" si="16"/>
        <v>52006660</v>
      </c>
      <c r="S103" s="130">
        <v>1389000</v>
      </c>
      <c r="T103" s="143">
        <v>50617660</v>
      </c>
    </row>
    <row r="104" spans="1:20" ht="25.5" x14ac:dyDescent="0.2">
      <c r="A104" s="166" t="s">
        <v>179</v>
      </c>
      <c r="B104" s="29" t="s">
        <v>180</v>
      </c>
      <c r="C104" s="129">
        <f t="shared" si="11"/>
        <v>110346281</v>
      </c>
      <c r="D104" s="130">
        <f>SUM(D106:D118)</f>
        <v>61360712</v>
      </c>
      <c r="E104" s="143">
        <f>SUM(E106:E118)</f>
        <v>48985569</v>
      </c>
      <c r="F104" s="131">
        <f t="shared" si="13"/>
        <v>132528677</v>
      </c>
      <c r="G104" s="130">
        <f>SUM(G106:G117)</f>
        <v>63894201</v>
      </c>
      <c r="H104" s="132">
        <f>SUM(H106:H118)</f>
        <v>68634476</v>
      </c>
      <c r="I104" s="129">
        <f t="shared" si="12"/>
        <v>121320924</v>
      </c>
      <c r="J104" s="130">
        <f>SUM(J106:J118)</f>
        <v>67457719</v>
      </c>
      <c r="K104" s="132">
        <f>SUM(K106:K118)</f>
        <v>53863205</v>
      </c>
      <c r="L104" s="144">
        <f t="shared" si="14"/>
        <v>89555810</v>
      </c>
      <c r="M104" s="130">
        <f>SUM(M106:M117)</f>
        <v>42142620</v>
      </c>
      <c r="N104" s="132">
        <f>SUM(N106:N118)</f>
        <v>47413190</v>
      </c>
      <c r="O104" s="131">
        <f t="shared" si="15"/>
        <v>89555810</v>
      </c>
      <c r="P104" s="130">
        <f>SUM(P106:P117)</f>
        <v>42142620</v>
      </c>
      <c r="Q104" s="132">
        <f>SUM(Q106:Q118)</f>
        <v>47413190</v>
      </c>
      <c r="R104" s="131">
        <f t="shared" si="16"/>
        <v>89555050</v>
      </c>
      <c r="S104" s="130">
        <f>SUM(S106:S117)</f>
        <v>42142300</v>
      </c>
      <c r="T104" s="132">
        <f>SUM(T106:T118)</f>
        <v>47412750</v>
      </c>
    </row>
    <row r="105" spans="1:20" ht="38.25" x14ac:dyDescent="0.2">
      <c r="A105" s="166" t="s">
        <v>181</v>
      </c>
      <c r="B105" s="29" t="s">
        <v>182</v>
      </c>
      <c r="C105" s="129">
        <f t="shared" si="11"/>
        <v>96330190</v>
      </c>
      <c r="D105" s="130">
        <f>D106+D107+D108+D109+D110</f>
        <v>48165089</v>
      </c>
      <c r="E105" s="143">
        <f>E106+E107+E108+E109+E110</f>
        <v>48165101</v>
      </c>
      <c r="F105" s="131">
        <f t="shared" si="13"/>
        <v>116481990</v>
      </c>
      <c r="G105" s="130">
        <f>G106+G107+G108+G109+G110</f>
        <v>49047514</v>
      </c>
      <c r="H105" s="132">
        <f>H106+H107+H108+H109+H110</f>
        <v>67434476</v>
      </c>
      <c r="I105" s="131">
        <f t="shared" si="12"/>
        <v>93036445</v>
      </c>
      <c r="J105" s="130">
        <f>J106+J107+J108+J109+J110</f>
        <v>39173240</v>
      </c>
      <c r="K105" s="132">
        <f>K106+K107+K108+K109+K110</f>
        <v>53863205</v>
      </c>
      <c r="L105" s="144">
        <f t="shared" si="14"/>
        <v>81895510</v>
      </c>
      <c r="M105" s="130">
        <f>M106+M107+M108+M109+M110</f>
        <v>34482320</v>
      </c>
      <c r="N105" s="132">
        <f>N106+N107+N108+N109+N110</f>
        <v>47413190</v>
      </c>
      <c r="O105" s="131">
        <f t="shared" si="15"/>
        <v>81895510</v>
      </c>
      <c r="P105" s="130">
        <f>P106+P107+P108+P109+P110</f>
        <v>34482320</v>
      </c>
      <c r="Q105" s="132">
        <f>Q106+Q107+Q108+Q109+Q110</f>
        <v>47413190</v>
      </c>
      <c r="R105" s="131">
        <f t="shared" si="16"/>
        <v>81894750</v>
      </c>
      <c r="S105" s="130">
        <f>S106+S107+S108+S109+S110</f>
        <v>34482000</v>
      </c>
      <c r="T105" s="132">
        <f>T106+T107+T108+T109+T110</f>
        <v>47412750</v>
      </c>
    </row>
    <row r="106" spans="1:20" ht="38.25" x14ac:dyDescent="0.2">
      <c r="A106" s="168" t="s">
        <v>183</v>
      </c>
      <c r="B106" s="5" t="s">
        <v>184</v>
      </c>
      <c r="C106" s="138">
        <f t="shared" si="11"/>
        <v>7644616</v>
      </c>
      <c r="D106" s="139">
        <v>3822306</v>
      </c>
      <c r="E106" s="140">
        <v>3822310</v>
      </c>
      <c r="F106" s="141">
        <f t="shared" si="13"/>
        <v>9475125</v>
      </c>
      <c r="G106" s="139">
        <v>3897800</v>
      </c>
      <c r="H106" s="142">
        <v>5577325</v>
      </c>
      <c r="I106" s="141">
        <f t="shared" si="12"/>
        <v>7621945</v>
      </c>
      <c r="J106" s="139">
        <v>3209240</v>
      </c>
      <c r="K106" s="142">
        <v>4412705</v>
      </c>
      <c r="L106" s="146">
        <f t="shared" si="14"/>
        <v>4967265</v>
      </c>
      <c r="M106" s="139">
        <v>2091480</v>
      </c>
      <c r="N106" s="142">
        <v>2875785</v>
      </c>
      <c r="O106" s="141">
        <f t="shared" si="15"/>
        <v>4967265</v>
      </c>
      <c r="P106" s="139">
        <v>2091480</v>
      </c>
      <c r="Q106" s="142">
        <v>2875785</v>
      </c>
      <c r="R106" s="141">
        <f t="shared" si="16"/>
        <v>4967265</v>
      </c>
      <c r="S106" s="139">
        <v>2091480</v>
      </c>
      <c r="T106" s="142">
        <v>2875785</v>
      </c>
    </row>
    <row r="107" spans="1:20" ht="38.25" x14ac:dyDescent="0.2">
      <c r="A107" s="168" t="s">
        <v>185</v>
      </c>
      <c r="B107" s="5" t="s">
        <v>186</v>
      </c>
      <c r="C107" s="138">
        <f t="shared" si="11"/>
        <v>1459940</v>
      </c>
      <c r="D107" s="139">
        <v>729968</v>
      </c>
      <c r="E107" s="140">
        <v>729972</v>
      </c>
      <c r="F107" s="141">
        <f t="shared" si="13"/>
        <v>252714</v>
      </c>
      <c r="G107" s="139">
        <v>118354</v>
      </c>
      <c r="H107" s="142">
        <v>134360</v>
      </c>
      <c r="I107" s="141">
        <f t="shared" si="12"/>
        <v>411350</v>
      </c>
      <c r="J107" s="139">
        <v>173200</v>
      </c>
      <c r="K107" s="142">
        <v>238150</v>
      </c>
      <c r="L107" s="146">
        <f t="shared" si="14"/>
        <v>1900</v>
      </c>
      <c r="M107" s="139">
        <v>800</v>
      </c>
      <c r="N107" s="142">
        <v>1100</v>
      </c>
      <c r="O107" s="141">
        <f t="shared" si="15"/>
        <v>1900</v>
      </c>
      <c r="P107" s="139">
        <v>800</v>
      </c>
      <c r="Q107" s="142">
        <v>1100</v>
      </c>
      <c r="R107" s="141">
        <f t="shared" si="16"/>
        <v>1900</v>
      </c>
      <c r="S107" s="139">
        <v>800</v>
      </c>
      <c r="T107" s="142">
        <v>1100</v>
      </c>
    </row>
    <row r="108" spans="1:20" ht="25.5" x14ac:dyDescent="0.2">
      <c r="A108" s="168" t="s">
        <v>187</v>
      </c>
      <c r="B108" s="5" t="s">
        <v>188</v>
      </c>
      <c r="C108" s="138">
        <f t="shared" si="11"/>
        <v>17785851</v>
      </c>
      <c r="D108" s="139">
        <v>8892927</v>
      </c>
      <c r="E108" s="140">
        <v>8892924</v>
      </c>
      <c r="F108" s="141">
        <f t="shared" si="13"/>
        <v>24968288</v>
      </c>
      <c r="G108" s="139">
        <v>10583000</v>
      </c>
      <c r="H108" s="142">
        <v>14385288</v>
      </c>
      <c r="I108" s="141">
        <f t="shared" si="12"/>
        <v>9057110</v>
      </c>
      <c r="J108" s="139">
        <v>3813520</v>
      </c>
      <c r="K108" s="142">
        <v>5243590</v>
      </c>
      <c r="L108" s="146">
        <f t="shared" si="14"/>
        <v>1058205</v>
      </c>
      <c r="M108" s="139">
        <v>445560</v>
      </c>
      <c r="N108" s="142">
        <v>612645</v>
      </c>
      <c r="O108" s="141">
        <f t="shared" si="15"/>
        <v>1058205</v>
      </c>
      <c r="P108" s="139">
        <v>445560</v>
      </c>
      <c r="Q108" s="142">
        <v>612645</v>
      </c>
      <c r="R108" s="141">
        <f t="shared" si="16"/>
        <v>1058205</v>
      </c>
      <c r="S108" s="139">
        <v>445560</v>
      </c>
      <c r="T108" s="142">
        <v>612645</v>
      </c>
    </row>
    <row r="109" spans="1:20" ht="25.5" x14ac:dyDescent="0.2">
      <c r="A109" s="168" t="s">
        <v>189</v>
      </c>
      <c r="B109" s="5" t="s">
        <v>190</v>
      </c>
      <c r="C109" s="138">
        <f t="shared" si="11"/>
        <v>69439783</v>
      </c>
      <c r="D109" s="139">
        <v>34719888</v>
      </c>
      <c r="E109" s="140">
        <v>34719895</v>
      </c>
      <c r="F109" s="141">
        <f t="shared" si="13"/>
        <v>81785863</v>
      </c>
      <c r="G109" s="139">
        <v>34448360</v>
      </c>
      <c r="H109" s="142">
        <v>47337503</v>
      </c>
      <c r="I109" s="141">
        <f t="shared" si="12"/>
        <v>75946040</v>
      </c>
      <c r="J109" s="139">
        <v>31977280</v>
      </c>
      <c r="K109" s="142">
        <v>43968760</v>
      </c>
      <c r="L109" s="146">
        <f t="shared" si="14"/>
        <v>75868140</v>
      </c>
      <c r="M109" s="139">
        <v>31944480</v>
      </c>
      <c r="N109" s="142">
        <v>43923660</v>
      </c>
      <c r="O109" s="141">
        <f t="shared" si="15"/>
        <v>75868140</v>
      </c>
      <c r="P109" s="139">
        <v>31944480</v>
      </c>
      <c r="Q109" s="142">
        <v>43923660</v>
      </c>
      <c r="R109" s="141">
        <f t="shared" si="16"/>
        <v>75867380</v>
      </c>
      <c r="S109" s="139">
        <v>31944160</v>
      </c>
      <c r="T109" s="142">
        <v>43923220</v>
      </c>
    </row>
    <row r="110" spans="1:20" ht="38.25" hidden="1" x14ac:dyDescent="0.2">
      <c r="A110" s="168" t="s">
        <v>191</v>
      </c>
      <c r="B110" s="5" t="s">
        <v>192</v>
      </c>
      <c r="C110" s="138">
        <f t="shared" si="11"/>
        <v>0</v>
      </c>
      <c r="D110" s="139"/>
      <c r="E110" s="140"/>
      <c r="F110" s="141">
        <f t="shared" si="13"/>
        <v>0</v>
      </c>
      <c r="G110" s="139"/>
      <c r="H110" s="142"/>
      <c r="I110" s="138">
        <f t="shared" si="12"/>
        <v>0</v>
      </c>
      <c r="J110" s="139"/>
      <c r="K110" s="142"/>
      <c r="L110" s="146">
        <f t="shared" si="14"/>
        <v>0</v>
      </c>
      <c r="M110" s="139"/>
      <c r="N110" s="142"/>
      <c r="O110" s="141">
        <f t="shared" si="15"/>
        <v>0</v>
      </c>
      <c r="P110" s="139"/>
      <c r="Q110" s="142"/>
      <c r="R110" s="141">
        <f t="shared" si="16"/>
        <v>0</v>
      </c>
      <c r="S110" s="139"/>
      <c r="T110" s="142"/>
    </row>
    <row r="111" spans="1:20" ht="114.75" x14ac:dyDescent="0.2">
      <c r="A111" s="169" t="s">
        <v>193</v>
      </c>
      <c r="B111" s="180" t="s">
        <v>353</v>
      </c>
      <c r="C111" s="129">
        <f t="shared" si="11"/>
        <v>6065749</v>
      </c>
      <c r="D111" s="130">
        <v>6065749</v>
      </c>
      <c r="E111" s="143"/>
      <c r="F111" s="131">
        <f t="shared" si="13"/>
        <v>9740952</v>
      </c>
      <c r="G111" s="130">
        <v>9740952</v>
      </c>
      <c r="H111" s="132"/>
      <c r="I111" s="129">
        <f t="shared" si="12"/>
        <v>23740952</v>
      </c>
      <c r="J111" s="130">
        <v>23740952</v>
      </c>
      <c r="K111" s="132"/>
      <c r="L111" s="144">
        <f t="shared" si="14"/>
        <v>3000000</v>
      </c>
      <c r="M111" s="130">
        <v>3000000</v>
      </c>
      <c r="N111" s="132"/>
      <c r="O111" s="131">
        <f t="shared" si="15"/>
        <v>3000000</v>
      </c>
      <c r="P111" s="130">
        <v>3000000</v>
      </c>
      <c r="Q111" s="132"/>
      <c r="R111" s="131">
        <f t="shared" si="16"/>
        <v>3000000</v>
      </c>
      <c r="S111" s="130">
        <v>3000000</v>
      </c>
      <c r="T111" s="132"/>
    </row>
    <row r="112" spans="1:20" ht="63.75" x14ac:dyDescent="0.2">
      <c r="A112" s="169" t="s">
        <v>195</v>
      </c>
      <c r="B112" s="180" t="s">
        <v>196</v>
      </c>
      <c r="C112" s="129">
        <f t="shared" si="11"/>
        <v>4827</v>
      </c>
      <c r="D112" s="130">
        <v>4827</v>
      </c>
      <c r="E112" s="143"/>
      <c r="F112" s="131">
        <f t="shared" si="13"/>
        <v>403</v>
      </c>
      <c r="G112" s="130">
        <v>403</v>
      </c>
      <c r="H112" s="132"/>
      <c r="I112" s="129">
        <f t="shared" si="12"/>
        <v>0</v>
      </c>
      <c r="J112" s="130"/>
      <c r="K112" s="132"/>
      <c r="L112" s="144">
        <f t="shared" si="14"/>
        <v>0</v>
      </c>
      <c r="M112" s="130"/>
      <c r="N112" s="132"/>
      <c r="O112" s="131">
        <f t="shared" si="15"/>
        <v>0</v>
      </c>
      <c r="P112" s="130"/>
      <c r="Q112" s="132"/>
      <c r="R112" s="131">
        <f t="shared" si="16"/>
        <v>0</v>
      </c>
      <c r="S112" s="130"/>
      <c r="T112" s="132"/>
    </row>
    <row r="113" spans="1:20" ht="114.75" x14ac:dyDescent="0.2">
      <c r="A113" s="169" t="s">
        <v>197</v>
      </c>
      <c r="B113" s="180" t="s">
        <v>198</v>
      </c>
      <c r="C113" s="129">
        <f t="shared" si="11"/>
        <v>390000</v>
      </c>
      <c r="D113" s="130">
        <v>390000</v>
      </c>
      <c r="E113" s="143"/>
      <c r="F113" s="131">
        <f t="shared" si="13"/>
        <v>150000</v>
      </c>
      <c r="G113" s="130">
        <v>150000</v>
      </c>
      <c r="H113" s="132"/>
      <c r="I113" s="129">
        <f t="shared" si="12"/>
        <v>150000</v>
      </c>
      <c r="J113" s="130">
        <v>150000</v>
      </c>
      <c r="K113" s="132"/>
      <c r="L113" s="144">
        <f t="shared" si="14"/>
        <v>125000</v>
      </c>
      <c r="M113" s="130">
        <v>125000</v>
      </c>
      <c r="N113" s="132"/>
      <c r="O113" s="131">
        <f t="shared" si="15"/>
        <v>125000</v>
      </c>
      <c r="P113" s="130">
        <v>125000</v>
      </c>
      <c r="Q113" s="132"/>
      <c r="R113" s="131">
        <f t="shared" si="16"/>
        <v>125000</v>
      </c>
      <c r="S113" s="130">
        <v>125000</v>
      </c>
      <c r="T113" s="132"/>
    </row>
    <row r="114" spans="1:20" ht="51" x14ac:dyDescent="0.2">
      <c r="A114" s="157" t="s">
        <v>199</v>
      </c>
      <c r="B114" s="180" t="s">
        <v>200</v>
      </c>
      <c r="C114" s="129">
        <f t="shared" si="11"/>
        <v>223454</v>
      </c>
      <c r="D114" s="130">
        <v>223454</v>
      </c>
      <c r="E114" s="143"/>
      <c r="F114" s="131">
        <f t="shared" si="13"/>
        <v>191532</v>
      </c>
      <c r="G114" s="130">
        <v>191532</v>
      </c>
      <c r="H114" s="132"/>
      <c r="I114" s="129">
        <f t="shared" si="12"/>
        <v>111727</v>
      </c>
      <c r="J114" s="130">
        <v>111727</v>
      </c>
      <c r="K114" s="132"/>
      <c r="L114" s="144">
        <f t="shared" si="14"/>
        <v>100000</v>
      </c>
      <c r="M114" s="130">
        <v>100000</v>
      </c>
      <c r="N114" s="132"/>
      <c r="O114" s="131">
        <f t="shared" si="15"/>
        <v>100000</v>
      </c>
      <c r="P114" s="130">
        <v>100000</v>
      </c>
      <c r="Q114" s="132"/>
      <c r="R114" s="131">
        <f t="shared" si="16"/>
        <v>100000</v>
      </c>
      <c r="S114" s="130">
        <v>100000</v>
      </c>
      <c r="T114" s="132"/>
    </row>
    <row r="115" spans="1:20" ht="89.25" x14ac:dyDescent="0.2">
      <c r="A115" s="164" t="s">
        <v>201</v>
      </c>
      <c r="B115" s="66" t="s">
        <v>354</v>
      </c>
      <c r="C115" s="129">
        <f t="shared" si="11"/>
        <v>2522683</v>
      </c>
      <c r="D115" s="130">
        <v>2522683</v>
      </c>
      <c r="E115" s="143"/>
      <c r="F115" s="131">
        <f t="shared" si="13"/>
        <v>1100000</v>
      </c>
      <c r="G115" s="130">
        <v>1100000</v>
      </c>
      <c r="H115" s="132"/>
      <c r="I115" s="129">
        <f t="shared" si="12"/>
        <v>600000</v>
      </c>
      <c r="J115" s="130">
        <v>600000</v>
      </c>
      <c r="K115" s="132"/>
      <c r="L115" s="144">
        <f t="shared" si="14"/>
        <v>595400</v>
      </c>
      <c r="M115" s="130">
        <v>595400</v>
      </c>
      <c r="N115" s="132"/>
      <c r="O115" s="131">
        <f t="shared" si="15"/>
        <v>595400</v>
      </c>
      <c r="P115" s="130">
        <v>595400</v>
      </c>
      <c r="Q115" s="132"/>
      <c r="R115" s="131">
        <f t="shared" si="16"/>
        <v>595400</v>
      </c>
      <c r="S115" s="130">
        <v>595400</v>
      </c>
      <c r="T115" s="132"/>
    </row>
    <row r="116" spans="1:20" ht="63.75" x14ac:dyDescent="0.2">
      <c r="A116" s="169" t="s">
        <v>203</v>
      </c>
      <c r="B116" s="66" t="s">
        <v>355</v>
      </c>
      <c r="C116" s="129">
        <f t="shared" si="11"/>
        <v>3606624</v>
      </c>
      <c r="D116" s="130">
        <v>3606624</v>
      </c>
      <c r="E116" s="143"/>
      <c r="F116" s="131">
        <f t="shared" si="13"/>
        <v>3486800</v>
      </c>
      <c r="G116" s="130">
        <v>3486800</v>
      </c>
      <c r="H116" s="132"/>
      <c r="I116" s="129">
        <f t="shared" si="12"/>
        <v>3486800</v>
      </c>
      <c r="J116" s="130">
        <v>3486800</v>
      </c>
      <c r="K116" s="132"/>
      <c r="L116" s="144">
        <f t="shared" si="14"/>
        <v>3636700</v>
      </c>
      <c r="M116" s="130">
        <v>3636700</v>
      </c>
      <c r="N116" s="132"/>
      <c r="O116" s="131">
        <f t="shared" si="15"/>
        <v>3636700</v>
      </c>
      <c r="P116" s="130">
        <v>3636700</v>
      </c>
      <c r="Q116" s="132"/>
      <c r="R116" s="131">
        <f t="shared" si="16"/>
        <v>3636700</v>
      </c>
      <c r="S116" s="130">
        <v>3636700</v>
      </c>
      <c r="T116" s="132"/>
    </row>
    <row r="117" spans="1:20" ht="76.5" x14ac:dyDescent="0.2">
      <c r="A117" s="169" t="s">
        <v>205</v>
      </c>
      <c r="B117" s="66" t="s">
        <v>356</v>
      </c>
      <c r="C117" s="129">
        <f t="shared" si="11"/>
        <v>382286</v>
      </c>
      <c r="D117" s="130">
        <v>382286</v>
      </c>
      <c r="E117" s="143"/>
      <c r="F117" s="131">
        <f t="shared" si="13"/>
        <v>177000</v>
      </c>
      <c r="G117" s="130">
        <v>177000</v>
      </c>
      <c r="H117" s="132"/>
      <c r="I117" s="129">
        <f t="shared" si="12"/>
        <v>195000</v>
      </c>
      <c r="J117" s="130">
        <v>195000</v>
      </c>
      <c r="K117" s="132"/>
      <c r="L117" s="144">
        <f t="shared" si="14"/>
        <v>203200</v>
      </c>
      <c r="M117" s="130">
        <v>203200</v>
      </c>
      <c r="N117" s="132"/>
      <c r="O117" s="131">
        <f t="shared" si="15"/>
        <v>203200</v>
      </c>
      <c r="P117" s="130">
        <v>203200</v>
      </c>
      <c r="Q117" s="132"/>
      <c r="R117" s="131">
        <f t="shared" si="16"/>
        <v>203200</v>
      </c>
      <c r="S117" s="130">
        <v>203200</v>
      </c>
      <c r="T117" s="132"/>
    </row>
    <row r="118" spans="1:20" ht="76.5" x14ac:dyDescent="0.2">
      <c r="A118" s="169" t="s">
        <v>357</v>
      </c>
      <c r="B118" s="66" t="s">
        <v>358</v>
      </c>
      <c r="C118" s="129">
        <f t="shared" si="11"/>
        <v>820468</v>
      </c>
      <c r="D118" s="130"/>
      <c r="E118" s="143">
        <v>820468</v>
      </c>
      <c r="F118" s="131">
        <f t="shared" si="13"/>
        <v>1200000</v>
      </c>
      <c r="G118" s="130"/>
      <c r="H118" s="132">
        <v>1200000</v>
      </c>
      <c r="I118" s="129">
        <f t="shared" si="12"/>
        <v>0</v>
      </c>
      <c r="J118" s="130"/>
      <c r="K118" s="132"/>
      <c r="L118" s="144"/>
      <c r="M118" s="130"/>
      <c r="N118" s="132"/>
      <c r="O118" s="131"/>
      <c r="P118" s="130"/>
      <c r="Q118" s="132"/>
      <c r="R118" s="131"/>
      <c r="S118" s="130"/>
      <c r="T118" s="132"/>
    </row>
    <row r="119" spans="1:20" ht="63.75" x14ac:dyDescent="0.2">
      <c r="A119" s="169" t="s">
        <v>207</v>
      </c>
      <c r="B119" s="63" t="s">
        <v>359</v>
      </c>
      <c r="C119" s="129">
        <f t="shared" si="11"/>
        <v>318631361</v>
      </c>
      <c r="D119" s="130">
        <f>SUM(D120:D123)</f>
        <v>68747656</v>
      </c>
      <c r="E119" s="132">
        <f>SUM(E120:E123)</f>
        <v>249883705</v>
      </c>
      <c r="F119" s="131">
        <f t="shared" si="13"/>
        <v>285262592</v>
      </c>
      <c r="G119" s="130">
        <f>SUM(G120:G123)</f>
        <v>33505089</v>
      </c>
      <c r="H119" s="130">
        <f>SUM(H120:H123)</f>
        <v>251757503</v>
      </c>
      <c r="I119" s="129">
        <f t="shared" si="12"/>
        <v>310994183</v>
      </c>
      <c r="J119" s="130">
        <f>SUM(J120:J123)</f>
        <v>41770378</v>
      </c>
      <c r="K119" s="132">
        <v>269223805</v>
      </c>
      <c r="L119" s="144">
        <f t="shared" si="14"/>
        <v>293015292</v>
      </c>
      <c r="M119" s="130">
        <f>SUM(M120:M123)</f>
        <v>23791487</v>
      </c>
      <c r="N119" s="130">
        <v>269223805</v>
      </c>
      <c r="O119" s="131">
        <f t="shared" ref="O119:O160" si="17">P119+Q119</f>
        <v>292422340</v>
      </c>
      <c r="P119" s="130">
        <f>SUM(P120:P123)</f>
        <v>23198535</v>
      </c>
      <c r="Q119" s="130">
        <v>269223805</v>
      </c>
      <c r="R119" s="131">
        <f t="shared" ref="R119:R160" si="18">S119+T119</f>
        <v>292330549</v>
      </c>
      <c r="S119" s="130">
        <f>SUM(S120:S123)</f>
        <v>23106744</v>
      </c>
      <c r="T119" s="132">
        <v>269223805</v>
      </c>
    </row>
    <row r="120" spans="1:20" ht="165.75" x14ac:dyDescent="0.2">
      <c r="A120" s="169" t="s">
        <v>209</v>
      </c>
      <c r="B120" s="180" t="s">
        <v>360</v>
      </c>
      <c r="C120" s="129"/>
      <c r="D120" s="130">
        <v>22800</v>
      </c>
      <c r="E120" s="143"/>
      <c r="F120" s="131"/>
      <c r="G120" s="130">
        <v>15000</v>
      </c>
      <c r="H120" s="132"/>
      <c r="I120" s="129">
        <f t="shared" si="12"/>
        <v>17000</v>
      </c>
      <c r="J120" s="130">
        <v>17000</v>
      </c>
      <c r="K120" s="132"/>
      <c r="L120" s="144">
        <f t="shared" si="14"/>
        <v>14000</v>
      </c>
      <c r="M120" s="130">
        <v>14000</v>
      </c>
      <c r="N120" s="132"/>
      <c r="O120" s="131">
        <f t="shared" si="17"/>
        <v>13000</v>
      </c>
      <c r="P120" s="130">
        <v>13000</v>
      </c>
      <c r="Q120" s="132"/>
      <c r="R120" s="131">
        <f t="shared" si="18"/>
        <v>13000</v>
      </c>
      <c r="S120" s="130">
        <v>13000</v>
      </c>
      <c r="T120" s="132"/>
    </row>
    <row r="121" spans="1:20" ht="25.5" x14ac:dyDescent="0.2">
      <c r="A121" s="157" t="s">
        <v>211</v>
      </c>
      <c r="B121" s="29" t="s">
        <v>212</v>
      </c>
      <c r="C121" s="129">
        <f t="shared" si="11"/>
        <v>261764565</v>
      </c>
      <c r="D121" s="130">
        <v>23607715</v>
      </c>
      <c r="E121" s="143">
        <v>238156850</v>
      </c>
      <c r="F121" s="131">
        <f t="shared" si="13"/>
        <v>260473043</v>
      </c>
      <c r="G121" s="130">
        <v>18942800</v>
      </c>
      <c r="H121" s="132">
        <v>241530243</v>
      </c>
      <c r="I121" s="129">
        <f t="shared" si="12"/>
        <v>21329050</v>
      </c>
      <c r="J121" s="130">
        <v>21329050</v>
      </c>
      <c r="K121" s="132"/>
      <c r="L121" s="144">
        <f t="shared" si="14"/>
        <v>17771086</v>
      </c>
      <c r="M121" s="130">
        <v>17771086</v>
      </c>
      <c r="N121" s="132"/>
      <c r="O121" s="131">
        <f t="shared" si="17"/>
        <v>17171086</v>
      </c>
      <c r="P121" s="130">
        <v>17171086</v>
      </c>
      <c r="Q121" s="132"/>
      <c r="R121" s="131">
        <f t="shared" si="18"/>
        <v>17071086</v>
      </c>
      <c r="S121" s="130">
        <v>17071086</v>
      </c>
      <c r="T121" s="132"/>
    </row>
    <row r="122" spans="1:20" ht="51" x14ac:dyDescent="0.2">
      <c r="A122" s="157" t="s">
        <v>213</v>
      </c>
      <c r="B122" s="29" t="s">
        <v>214</v>
      </c>
      <c r="C122" s="129">
        <f t="shared" si="11"/>
        <v>8462284</v>
      </c>
      <c r="D122" s="130">
        <v>5286345</v>
      </c>
      <c r="E122" s="143">
        <v>3175939</v>
      </c>
      <c r="F122" s="131">
        <f t="shared" si="13"/>
        <v>9542517</v>
      </c>
      <c r="G122" s="130">
        <v>5006941</v>
      </c>
      <c r="H122" s="132">
        <v>4535576</v>
      </c>
      <c r="I122" s="129">
        <f t="shared" si="12"/>
        <v>4844484</v>
      </c>
      <c r="J122" s="130">
        <v>4844484</v>
      </c>
      <c r="K122" s="132"/>
      <c r="L122" s="144">
        <f t="shared" si="14"/>
        <v>4628401</v>
      </c>
      <c r="M122" s="130">
        <v>4628401</v>
      </c>
      <c r="N122" s="132"/>
      <c r="O122" s="131">
        <f t="shared" si="17"/>
        <v>4636449</v>
      </c>
      <c r="P122" s="130">
        <v>4636449</v>
      </c>
      <c r="Q122" s="132"/>
      <c r="R122" s="131">
        <f t="shared" si="18"/>
        <v>4644658</v>
      </c>
      <c r="S122" s="130">
        <v>4644658</v>
      </c>
      <c r="T122" s="132"/>
    </row>
    <row r="123" spans="1:20" ht="25.5" x14ac:dyDescent="0.2">
      <c r="A123" s="169" t="s">
        <v>215</v>
      </c>
      <c r="B123" s="63" t="s">
        <v>216</v>
      </c>
      <c r="C123" s="129">
        <f t="shared" si="11"/>
        <v>48381712</v>
      </c>
      <c r="D123" s="130">
        <v>39830796</v>
      </c>
      <c r="E123" s="143">
        <v>8550916</v>
      </c>
      <c r="F123" s="131">
        <f t="shared" si="13"/>
        <v>15232032</v>
      </c>
      <c r="G123" s="130">
        <v>9540348</v>
      </c>
      <c r="H123" s="132">
        <v>5691684</v>
      </c>
      <c r="I123" s="129">
        <f t="shared" si="12"/>
        <v>15579844</v>
      </c>
      <c r="J123" s="130">
        <v>15579844</v>
      </c>
      <c r="K123" s="132"/>
      <c r="L123" s="144">
        <f t="shared" si="14"/>
        <v>1378000</v>
      </c>
      <c r="M123" s="130">
        <v>1378000</v>
      </c>
      <c r="N123" s="132"/>
      <c r="O123" s="131">
        <f t="shared" si="17"/>
        <v>1378000</v>
      </c>
      <c r="P123" s="130">
        <v>1378000</v>
      </c>
      <c r="Q123" s="132"/>
      <c r="R123" s="131">
        <f t="shared" si="18"/>
        <v>1378000</v>
      </c>
      <c r="S123" s="130">
        <v>1378000</v>
      </c>
      <c r="T123" s="132"/>
    </row>
    <row r="124" spans="1:20" ht="38.25" x14ac:dyDescent="0.2">
      <c r="A124" s="166" t="s">
        <v>217</v>
      </c>
      <c r="B124" s="29" t="s">
        <v>218</v>
      </c>
      <c r="C124" s="129">
        <f t="shared" si="11"/>
        <v>542434752</v>
      </c>
      <c r="D124" s="130">
        <f>SUM(D126:D136)</f>
        <v>8053301</v>
      </c>
      <c r="E124" s="143">
        <f>SUM(E125:E136)</f>
        <v>534381451</v>
      </c>
      <c r="F124" s="131">
        <f t="shared" si="13"/>
        <v>459168285</v>
      </c>
      <c r="G124" s="130">
        <f>SUM(G126:G136)</f>
        <v>3195000</v>
      </c>
      <c r="H124" s="132">
        <f>SUM(H125:H136)</f>
        <v>455973285</v>
      </c>
      <c r="I124" s="129">
        <f t="shared" si="12"/>
        <v>477418884</v>
      </c>
      <c r="J124" s="130">
        <f>SUM(J126:J136)</f>
        <v>7445200</v>
      </c>
      <c r="K124" s="132">
        <f>SUM(K125:K136)</f>
        <v>469973684</v>
      </c>
      <c r="L124" s="144">
        <f t="shared" si="14"/>
        <v>160015324</v>
      </c>
      <c r="M124" s="130">
        <f>SUM(M126:M136)</f>
        <v>1795324</v>
      </c>
      <c r="N124" s="132">
        <f>SUM(N125:N136)</f>
        <v>158220000</v>
      </c>
      <c r="O124" s="131">
        <f t="shared" si="17"/>
        <v>128948659</v>
      </c>
      <c r="P124" s="130">
        <f>SUM(P126:P136)</f>
        <v>1274559</v>
      </c>
      <c r="Q124" s="132">
        <f>SUM(Q125:Q136)</f>
        <v>127674100</v>
      </c>
      <c r="R124" s="131">
        <f t="shared" si="18"/>
        <v>92263280</v>
      </c>
      <c r="S124" s="130">
        <f>SUM(S126:S136)</f>
        <v>813680</v>
      </c>
      <c r="T124" s="132">
        <f>SUM(T125:T136)</f>
        <v>91449600</v>
      </c>
    </row>
    <row r="125" spans="1:20" ht="20.25" x14ac:dyDescent="0.2">
      <c r="A125" s="170" t="s">
        <v>219</v>
      </c>
      <c r="B125" s="66" t="s">
        <v>220</v>
      </c>
      <c r="C125" s="129">
        <f t="shared" si="11"/>
        <v>346878</v>
      </c>
      <c r="D125" s="130"/>
      <c r="E125" s="143">
        <v>346878</v>
      </c>
      <c r="F125" s="131">
        <f t="shared" si="13"/>
        <v>0</v>
      </c>
      <c r="G125" s="130"/>
      <c r="H125" s="132"/>
      <c r="I125" s="129">
        <f t="shared" si="12"/>
        <v>0</v>
      </c>
      <c r="J125" s="130"/>
      <c r="K125" s="132"/>
      <c r="L125" s="144">
        <f t="shared" si="14"/>
        <v>0</v>
      </c>
      <c r="M125" s="130"/>
      <c r="N125" s="132"/>
      <c r="O125" s="131">
        <f t="shared" si="17"/>
        <v>0</v>
      </c>
      <c r="P125" s="130"/>
      <c r="Q125" s="132"/>
      <c r="R125" s="131">
        <f t="shared" si="18"/>
        <v>0</v>
      </c>
      <c r="S125" s="130"/>
      <c r="T125" s="132"/>
    </row>
    <row r="126" spans="1:20" ht="153" x14ac:dyDescent="0.2">
      <c r="A126" s="168" t="s">
        <v>221</v>
      </c>
      <c r="B126" s="5" t="s">
        <v>222</v>
      </c>
      <c r="C126" s="138">
        <f t="shared" si="11"/>
        <v>0</v>
      </c>
      <c r="D126" s="139"/>
      <c r="E126" s="140"/>
      <c r="F126" s="141">
        <f t="shared" si="13"/>
        <v>25000</v>
      </c>
      <c r="G126" s="139">
        <v>25000</v>
      </c>
      <c r="H126" s="142"/>
      <c r="I126" s="138">
        <f t="shared" si="12"/>
        <v>25000</v>
      </c>
      <c r="J126" s="139">
        <v>25000</v>
      </c>
      <c r="K126" s="142"/>
      <c r="L126" s="146">
        <f t="shared" si="14"/>
        <v>25000</v>
      </c>
      <c r="M126" s="139">
        <v>25000</v>
      </c>
      <c r="N126" s="142"/>
      <c r="O126" s="141">
        <f t="shared" si="17"/>
        <v>25000</v>
      </c>
      <c r="P126" s="139">
        <v>25000</v>
      </c>
      <c r="Q126" s="142"/>
      <c r="R126" s="141">
        <f t="shared" si="18"/>
        <v>25000</v>
      </c>
      <c r="S126" s="139">
        <v>25000</v>
      </c>
      <c r="T126" s="142"/>
    </row>
    <row r="127" spans="1:20" ht="178.5" x14ac:dyDescent="0.2">
      <c r="A127" s="168" t="s">
        <v>223</v>
      </c>
      <c r="B127" s="4" t="s">
        <v>224</v>
      </c>
      <c r="C127" s="138">
        <f t="shared" si="11"/>
        <v>4827460</v>
      </c>
      <c r="D127" s="139">
        <v>4827460</v>
      </c>
      <c r="E127" s="140"/>
      <c r="F127" s="141">
        <f t="shared" si="13"/>
        <v>2500000</v>
      </c>
      <c r="G127" s="139">
        <v>2500000</v>
      </c>
      <c r="H127" s="142"/>
      <c r="I127" s="138">
        <f t="shared" si="12"/>
        <v>4000000</v>
      </c>
      <c r="J127" s="139">
        <v>4000000</v>
      </c>
      <c r="K127" s="142"/>
      <c r="L127" s="146">
        <f t="shared" si="14"/>
        <v>1100324</v>
      </c>
      <c r="M127" s="139">
        <v>1100324</v>
      </c>
      <c r="N127" s="142"/>
      <c r="O127" s="141">
        <f t="shared" si="17"/>
        <v>779559</v>
      </c>
      <c r="P127" s="139">
        <v>779559</v>
      </c>
      <c r="Q127" s="142"/>
      <c r="R127" s="141">
        <f t="shared" si="18"/>
        <v>318680</v>
      </c>
      <c r="S127" s="139">
        <v>318680</v>
      </c>
      <c r="T127" s="142"/>
    </row>
    <row r="128" spans="1:20" ht="153" x14ac:dyDescent="0.2">
      <c r="A128" s="168" t="s">
        <v>225</v>
      </c>
      <c r="B128" s="5" t="s">
        <v>226</v>
      </c>
      <c r="C128" s="138">
        <f t="shared" si="11"/>
        <v>468511</v>
      </c>
      <c r="D128" s="139">
        <v>468511</v>
      </c>
      <c r="E128" s="140"/>
      <c r="F128" s="141">
        <f t="shared" si="13"/>
        <v>470000</v>
      </c>
      <c r="G128" s="139">
        <v>470000</v>
      </c>
      <c r="H128" s="142"/>
      <c r="I128" s="138">
        <f t="shared" si="12"/>
        <v>470000</v>
      </c>
      <c r="J128" s="139">
        <v>470000</v>
      </c>
      <c r="K128" s="142"/>
      <c r="L128" s="146">
        <f t="shared" si="14"/>
        <v>470000</v>
      </c>
      <c r="M128" s="139">
        <v>470000</v>
      </c>
      <c r="N128" s="142"/>
      <c r="O128" s="141">
        <f t="shared" si="17"/>
        <v>470000</v>
      </c>
      <c r="P128" s="139">
        <v>470000</v>
      </c>
      <c r="Q128" s="142"/>
      <c r="R128" s="141">
        <f t="shared" si="18"/>
        <v>470000</v>
      </c>
      <c r="S128" s="139">
        <v>470000</v>
      </c>
      <c r="T128" s="142"/>
    </row>
    <row r="129" spans="1:20" ht="178.5" hidden="1" x14ac:dyDescent="0.2">
      <c r="A129" s="167" t="s">
        <v>227</v>
      </c>
      <c r="B129" s="4" t="s">
        <v>228</v>
      </c>
      <c r="C129" s="138">
        <f t="shared" si="11"/>
        <v>0</v>
      </c>
      <c r="D129" s="139"/>
      <c r="E129" s="140"/>
      <c r="F129" s="141">
        <f t="shared" si="13"/>
        <v>0</v>
      </c>
      <c r="G129" s="139"/>
      <c r="H129" s="142"/>
      <c r="I129" s="138">
        <f t="shared" si="12"/>
        <v>0</v>
      </c>
      <c r="J129" s="139"/>
      <c r="K129" s="142"/>
      <c r="L129" s="146">
        <f t="shared" si="14"/>
        <v>0</v>
      </c>
      <c r="M129" s="139"/>
      <c r="N129" s="142"/>
      <c r="O129" s="141">
        <f t="shared" si="17"/>
        <v>0</v>
      </c>
      <c r="P129" s="139"/>
      <c r="Q129" s="142"/>
      <c r="R129" s="141">
        <f t="shared" si="18"/>
        <v>0</v>
      </c>
      <c r="S129" s="139"/>
      <c r="T129" s="142"/>
    </row>
    <row r="130" spans="1:20" ht="165.75" x14ac:dyDescent="0.2">
      <c r="A130" s="163" t="s">
        <v>361</v>
      </c>
      <c r="B130" s="4" t="s">
        <v>362</v>
      </c>
      <c r="C130" s="138">
        <f t="shared" si="11"/>
        <v>2891989</v>
      </c>
      <c r="D130" s="139"/>
      <c r="E130" s="140">
        <v>2891989</v>
      </c>
      <c r="F130" s="141">
        <f t="shared" si="13"/>
        <v>3183773</v>
      </c>
      <c r="G130" s="139"/>
      <c r="H130" s="142">
        <v>3183773</v>
      </c>
      <c r="I130" s="138">
        <f t="shared" si="12"/>
        <v>3646255</v>
      </c>
      <c r="J130" s="139"/>
      <c r="K130" s="142">
        <v>3646255</v>
      </c>
      <c r="L130" s="146">
        <f t="shared" si="14"/>
        <v>5501500</v>
      </c>
      <c r="M130" s="139"/>
      <c r="N130" s="142">
        <v>5501500</v>
      </c>
      <c r="O130" s="141">
        <f t="shared" si="17"/>
        <v>4720300</v>
      </c>
      <c r="P130" s="139"/>
      <c r="Q130" s="142">
        <v>4720300</v>
      </c>
      <c r="R130" s="141">
        <f t="shared" si="18"/>
        <v>4950100</v>
      </c>
      <c r="S130" s="139"/>
      <c r="T130" s="142">
        <v>4950100</v>
      </c>
    </row>
    <row r="131" spans="1:20" ht="165.75" x14ac:dyDescent="0.2">
      <c r="A131" s="163" t="s">
        <v>363</v>
      </c>
      <c r="B131" s="4" t="s">
        <v>364</v>
      </c>
      <c r="C131" s="138">
        <f t="shared" si="11"/>
        <v>432900</v>
      </c>
      <c r="D131" s="139"/>
      <c r="E131" s="140">
        <v>432900</v>
      </c>
      <c r="F131" s="141">
        <f t="shared" si="13"/>
        <v>217500</v>
      </c>
      <c r="G131" s="139"/>
      <c r="H131" s="142">
        <v>217500</v>
      </c>
      <c r="I131" s="138">
        <f t="shared" si="12"/>
        <v>226149</v>
      </c>
      <c r="J131" s="139"/>
      <c r="K131" s="142">
        <v>226149</v>
      </c>
      <c r="L131" s="146">
        <f t="shared" si="14"/>
        <v>75400</v>
      </c>
      <c r="M131" s="139"/>
      <c r="N131" s="142">
        <v>75400</v>
      </c>
      <c r="O131" s="141">
        <f t="shared" si="17"/>
        <v>74200</v>
      </c>
      <c r="P131" s="139"/>
      <c r="Q131" s="142">
        <v>74200</v>
      </c>
      <c r="R131" s="141">
        <f t="shared" si="18"/>
        <v>74500</v>
      </c>
      <c r="S131" s="139"/>
      <c r="T131" s="142">
        <v>74500</v>
      </c>
    </row>
    <row r="132" spans="1:20" ht="165.75" x14ac:dyDescent="0.2">
      <c r="A132" s="163" t="s">
        <v>365</v>
      </c>
      <c r="B132" s="5" t="s">
        <v>366</v>
      </c>
      <c r="C132" s="138">
        <f t="shared" si="11"/>
        <v>178387117</v>
      </c>
      <c r="D132" s="139"/>
      <c r="E132" s="140">
        <v>178387117</v>
      </c>
      <c r="F132" s="141">
        <f t="shared" si="13"/>
        <v>209138376</v>
      </c>
      <c r="G132" s="139"/>
      <c r="H132" s="142">
        <v>209138376</v>
      </c>
      <c r="I132" s="138">
        <f t="shared" si="12"/>
        <v>209994044</v>
      </c>
      <c r="J132" s="139"/>
      <c r="K132" s="142">
        <v>209994044</v>
      </c>
      <c r="L132" s="146">
        <f t="shared" si="14"/>
        <v>87885200</v>
      </c>
      <c r="M132" s="139"/>
      <c r="N132" s="142">
        <v>87885200</v>
      </c>
      <c r="O132" s="141">
        <f t="shared" si="17"/>
        <v>75202700</v>
      </c>
      <c r="P132" s="139"/>
      <c r="Q132" s="142">
        <v>75202700</v>
      </c>
      <c r="R132" s="141">
        <f t="shared" si="18"/>
        <v>43901000</v>
      </c>
      <c r="S132" s="139"/>
      <c r="T132" s="142">
        <v>43901000</v>
      </c>
    </row>
    <row r="133" spans="1:20" ht="165.75" x14ac:dyDescent="0.2">
      <c r="A133" s="163" t="s">
        <v>367</v>
      </c>
      <c r="B133" s="5" t="s">
        <v>368</v>
      </c>
      <c r="C133" s="138">
        <f t="shared" si="11"/>
        <v>688900</v>
      </c>
      <c r="D133" s="139"/>
      <c r="E133" s="140">
        <v>688900</v>
      </c>
      <c r="F133" s="141">
        <f t="shared" si="13"/>
        <v>7900</v>
      </c>
      <c r="G133" s="139"/>
      <c r="H133" s="142">
        <v>7900</v>
      </c>
      <c r="I133" s="138">
        <f t="shared" si="12"/>
        <v>18073</v>
      </c>
      <c r="J133" s="139"/>
      <c r="K133" s="142">
        <v>18073</v>
      </c>
      <c r="L133" s="146">
        <f t="shared" si="14"/>
        <v>0</v>
      </c>
      <c r="M133" s="139"/>
      <c r="N133" s="142"/>
      <c r="O133" s="141">
        <f t="shared" si="17"/>
        <v>0</v>
      </c>
      <c r="P133" s="139"/>
      <c r="Q133" s="142"/>
      <c r="R133" s="141">
        <f t="shared" si="18"/>
        <v>0</v>
      </c>
      <c r="S133" s="139"/>
      <c r="T133" s="142"/>
    </row>
    <row r="134" spans="1:20" ht="76.5" x14ac:dyDescent="0.2">
      <c r="A134" s="163" t="s">
        <v>369</v>
      </c>
      <c r="B134" s="5" t="s">
        <v>370</v>
      </c>
      <c r="C134" s="138">
        <f t="shared" si="11"/>
        <v>50700</v>
      </c>
      <c r="D134" s="139"/>
      <c r="E134" s="140">
        <v>50700</v>
      </c>
      <c r="F134" s="141">
        <f t="shared" si="13"/>
        <v>0</v>
      </c>
      <c r="G134" s="139"/>
      <c r="H134" s="142"/>
      <c r="I134" s="138">
        <f t="shared" si="12"/>
        <v>0</v>
      </c>
      <c r="J134" s="139"/>
      <c r="K134" s="142"/>
      <c r="L134" s="146">
        <f t="shared" si="14"/>
        <v>0</v>
      </c>
      <c r="M134" s="139"/>
      <c r="N134" s="142"/>
      <c r="O134" s="141">
        <f t="shared" si="17"/>
        <v>0</v>
      </c>
      <c r="P134" s="139"/>
      <c r="Q134" s="142"/>
      <c r="R134" s="141">
        <f t="shared" si="18"/>
        <v>0</v>
      </c>
      <c r="S134" s="139"/>
      <c r="T134" s="142"/>
    </row>
    <row r="135" spans="1:20" ht="51" x14ac:dyDescent="0.2">
      <c r="A135" s="171" t="s">
        <v>371</v>
      </c>
      <c r="B135" s="64" t="s">
        <v>372</v>
      </c>
      <c r="C135" s="138">
        <f t="shared" si="11"/>
        <v>278885518</v>
      </c>
      <c r="D135" s="139"/>
      <c r="E135" s="140">
        <v>278885518</v>
      </c>
      <c r="F135" s="141">
        <f t="shared" si="13"/>
        <v>213716314</v>
      </c>
      <c r="G135" s="139"/>
      <c r="H135" s="142">
        <v>213716314</v>
      </c>
      <c r="I135" s="138">
        <f t="shared" si="12"/>
        <v>222871601</v>
      </c>
      <c r="J135" s="139"/>
      <c r="K135" s="142">
        <v>222871601</v>
      </c>
      <c r="L135" s="146">
        <f t="shared" si="14"/>
        <v>54197900</v>
      </c>
      <c r="M135" s="139"/>
      <c r="N135" s="142">
        <v>54197900</v>
      </c>
      <c r="O135" s="141">
        <f t="shared" si="17"/>
        <v>35216900</v>
      </c>
      <c r="P135" s="139"/>
      <c r="Q135" s="142">
        <v>35216900</v>
      </c>
      <c r="R135" s="141">
        <f t="shared" si="18"/>
        <v>32514000</v>
      </c>
      <c r="S135" s="139"/>
      <c r="T135" s="142">
        <v>32514000</v>
      </c>
    </row>
    <row r="136" spans="1:20" ht="76.5" x14ac:dyDescent="0.2">
      <c r="A136" s="171" t="s">
        <v>243</v>
      </c>
      <c r="B136" s="64" t="s">
        <v>244</v>
      </c>
      <c r="C136" s="138">
        <f t="shared" si="11"/>
        <v>75454779</v>
      </c>
      <c r="D136" s="139">
        <v>2757330</v>
      </c>
      <c r="E136" s="140">
        <v>72697449</v>
      </c>
      <c r="F136" s="141">
        <f t="shared" si="13"/>
        <v>29909422</v>
      </c>
      <c r="G136" s="139">
        <v>200000</v>
      </c>
      <c r="H136" s="142">
        <v>29709422</v>
      </c>
      <c r="I136" s="138">
        <f t="shared" si="12"/>
        <v>36167762</v>
      </c>
      <c r="J136" s="139">
        <v>2950200</v>
      </c>
      <c r="K136" s="142">
        <v>33217562</v>
      </c>
      <c r="L136" s="146">
        <f t="shared" si="14"/>
        <v>10760000</v>
      </c>
      <c r="M136" s="139">
        <v>200000</v>
      </c>
      <c r="N136" s="142">
        <v>10560000</v>
      </c>
      <c r="O136" s="141">
        <f t="shared" si="17"/>
        <v>12460000</v>
      </c>
      <c r="P136" s="139">
        <v>0</v>
      </c>
      <c r="Q136" s="142">
        <v>12460000</v>
      </c>
      <c r="R136" s="141">
        <f t="shared" si="18"/>
        <v>10010000</v>
      </c>
      <c r="S136" s="139">
        <v>0</v>
      </c>
      <c r="T136" s="142">
        <v>10010000</v>
      </c>
    </row>
    <row r="137" spans="1:20" ht="25.5" x14ac:dyDescent="0.2">
      <c r="A137" s="169" t="s">
        <v>245</v>
      </c>
      <c r="B137" s="29" t="s">
        <v>246</v>
      </c>
      <c r="C137" s="129">
        <f t="shared" si="11"/>
        <v>7482662</v>
      </c>
      <c r="D137" s="130">
        <f>D138+D139</f>
        <v>492694</v>
      </c>
      <c r="E137" s="143">
        <f>E138+E139</f>
        <v>6989968</v>
      </c>
      <c r="F137" s="131">
        <f t="shared" si="13"/>
        <v>8155447</v>
      </c>
      <c r="G137" s="130">
        <f>G138+G139</f>
        <v>1244447</v>
      </c>
      <c r="H137" s="132">
        <f>H138</f>
        <v>6911000</v>
      </c>
      <c r="I137" s="129">
        <f t="shared" si="12"/>
        <v>7346074</v>
      </c>
      <c r="J137" s="130">
        <f>J138+J139</f>
        <v>519647</v>
      </c>
      <c r="K137" s="132">
        <f>K138+K139</f>
        <v>6826427</v>
      </c>
      <c r="L137" s="144">
        <f t="shared" si="14"/>
        <v>7549674</v>
      </c>
      <c r="M137" s="130">
        <f>M138+M139</f>
        <v>723247</v>
      </c>
      <c r="N137" s="132">
        <f>N138</f>
        <v>6826427</v>
      </c>
      <c r="O137" s="131">
        <f t="shared" si="17"/>
        <v>7159874</v>
      </c>
      <c r="P137" s="130">
        <f>P138+P139</f>
        <v>333447</v>
      </c>
      <c r="Q137" s="132">
        <f>Q138</f>
        <v>6826427</v>
      </c>
      <c r="R137" s="131">
        <f t="shared" si="18"/>
        <v>7107874</v>
      </c>
      <c r="S137" s="130">
        <f>S138+S139</f>
        <v>281447</v>
      </c>
      <c r="T137" s="132">
        <f>T138</f>
        <v>6826427</v>
      </c>
    </row>
    <row r="138" spans="1:20" ht="76.5" x14ac:dyDescent="0.2">
      <c r="A138" s="169" t="s">
        <v>247</v>
      </c>
      <c r="B138" s="29" t="s">
        <v>248</v>
      </c>
      <c r="C138" s="129">
        <f t="shared" si="11"/>
        <v>7337768</v>
      </c>
      <c r="D138" s="130">
        <v>347800</v>
      </c>
      <c r="E138" s="143">
        <v>6989968</v>
      </c>
      <c r="F138" s="131">
        <f t="shared" si="13"/>
        <v>8083000</v>
      </c>
      <c r="G138" s="130">
        <v>1172000</v>
      </c>
      <c r="H138" s="132">
        <v>6911000</v>
      </c>
      <c r="I138" s="129">
        <f t="shared" si="12"/>
        <v>7273627</v>
      </c>
      <c r="J138" s="130">
        <v>447200</v>
      </c>
      <c r="K138" s="132">
        <v>6826427</v>
      </c>
      <c r="L138" s="144">
        <f t="shared" si="14"/>
        <v>7477227</v>
      </c>
      <c r="M138" s="130">
        <v>650800</v>
      </c>
      <c r="N138" s="143">
        <v>6826427</v>
      </c>
      <c r="O138" s="131">
        <f t="shared" si="17"/>
        <v>7087427</v>
      </c>
      <c r="P138" s="130">
        <v>261000</v>
      </c>
      <c r="Q138" s="143">
        <v>6826427</v>
      </c>
      <c r="R138" s="131">
        <f t="shared" si="18"/>
        <v>7035427</v>
      </c>
      <c r="S138" s="130">
        <v>209000</v>
      </c>
      <c r="T138" s="143">
        <v>6826427</v>
      </c>
    </row>
    <row r="139" spans="1:20" ht="165.75" x14ac:dyDescent="0.2">
      <c r="A139" s="169" t="s">
        <v>249</v>
      </c>
      <c r="B139" s="29" t="s">
        <v>373</v>
      </c>
      <c r="C139" s="129">
        <f t="shared" si="11"/>
        <v>144894</v>
      </c>
      <c r="D139" s="130">
        <v>144894</v>
      </c>
      <c r="E139" s="143"/>
      <c r="F139" s="131">
        <f t="shared" si="13"/>
        <v>72447</v>
      </c>
      <c r="G139" s="130">
        <v>72447</v>
      </c>
      <c r="H139" s="132"/>
      <c r="I139" s="129">
        <f t="shared" si="12"/>
        <v>72447</v>
      </c>
      <c r="J139" s="130">
        <v>72447</v>
      </c>
      <c r="K139" s="132"/>
      <c r="L139" s="144">
        <f t="shared" si="14"/>
        <v>72447</v>
      </c>
      <c r="M139" s="130">
        <v>72447</v>
      </c>
      <c r="N139" s="132"/>
      <c r="O139" s="131">
        <f t="shared" si="17"/>
        <v>72447</v>
      </c>
      <c r="P139" s="130">
        <v>72447</v>
      </c>
      <c r="Q139" s="132"/>
      <c r="R139" s="131">
        <f t="shared" si="18"/>
        <v>72447</v>
      </c>
      <c r="S139" s="130">
        <v>72447</v>
      </c>
      <c r="T139" s="132"/>
    </row>
    <row r="140" spans="1:20" ht="25.5" x14ac:dyDescent="0.2">
      <c r="A140" s="166" t="s">
        <v>251</v>
      </c>
      <c r="B140" s="29" t="s">
        <v>252</v>
      </c>
      <c r="C140" s="131">
        <f>C141+C142+C143+C144+C145+C146+C147+C148+C149+C150+C151+C152+C153+C154+C155+C156+C157+C158+C159+C160+C161+C162+C163+C164+C165</f>
        <v>669994631</v>
      </c>
      <c r="D140" s="130">
        <f>D141+D142+D143+D144+D145+D146+D147+D148+D149+D150+D151+D152+D153+D154+D155+D156+D157+D158+D160+D162+D163+D165</f>
        <v>571196346</v>
      </c>
      <c r="E140" s="143">
        <f>SUM(E141:E165)</f>
        <v>98801055</v>
      </c>
      <c r="F140" s="131">
        <f t="shared" si="13"/>
        <v>541424493</v>
      </c>
      <c r="G140" s="130">
        <f>G141+G142+G143+G144+G145+G146+G147+G148+G149+G150+G151+G152+G153+G154+G155+G156+G157+G158+G160+G162+G163+G165</f>
        <v>462218933</v>
      </c>
      <c r="H140" s="143">
        <f>SUM(H141:H165)</f>
        <v>79205560</v>
      </c>
      <c r="I140" s="129">
        <f t="shared" si="12"/>
        <v>579632776</v>
      </c>
      <c r="J140" s="130">
        <f>J141+J142+J143+J144+J145+J146+J147+J148+J149+J150+J151+J152+J153+J154+J155+J156+J157+J158+J160+J162+J163+J165</f>
        <v>486973794</v>
      </c>
      <c r="K140" s="132">
        <f>SUM(K141:K165)</f>
        <v>92658982</v>
      </c>
      <c r="L140" s="144">
        <f t="shared" si="14"/>
        <v>568774103</v>
      </c>
      <c r="M140" s="130">
        <f>M141+M142+M143+M144+M145+M146+M147+M148+M149+M150+M151+M152+M153+M154+M155+M156+M157+M158+M160+M162+M163+M165</f>
        <v>476115121</v>
      </c>
      <c r="N140" s="143">
        <f>SUM(N141:N165)</f>
        <v>92658982</v>
      </c>
      <c r="O140" s="131">
        <f t="shared" si="17"/>
        <v>569829606</v>
      </c>
      <c r="P140" s="130">
        <f>P141+P142+P143+P144+P145+P146+P147+P148+P149+P150+P151+P152+P153+P154+P155+P156+P157+P158+P160+P162+P163+P165</f>
        <v>477170624</v>
      </c>
      <c r="Q140" s="143">
        <f>SUM(Q141:Q165)</f>
        <v>92658982</v>
      </c>
      <c r="R140" s="131">
        <f t="shared" si="18"/>
        <v>570546351</v>
      </c>
      <c r="S140" s="130">
        <f>S141+S142+S143+S144+S145+S146+S147+S148+S149+S150+S151+S152+S153+S154+S155+S156+S157+S158+S160+S162+S163+S165</f>
        <v>477887369</v>
      </c>
      <c r="T140" s="143">
        <f>SUM(T141:T165)</f>
        <v>92658982</v>
      </c>
    </row>
    <row r="141" spans="1:20" ht="127.5" x14ac:dyDescent="0.2">
      <c r="A141" s="167" t="s">
        <v>253</v>
      </c>
      <c r="B141" s="5" t="s">
        <v>254</v>
      </c>
      <c r="C141" s="138">
        <f t="shared" si="11"/>
        <v>512110</v>
      </c>
      <c r="D141" s="139">
        <v>512110</v>
      </c>
      <c r="E141" s="140"/>
      <c r="F141" s="141">
        <f t="shared" si="13"/>
        <v>300000</v>
      </c>
      <c r="G141" s="139">
        <v>300000</v>
      </c>
      <c r="H141" s="142"/>
      <c r="I141" s="138">
        <f t="shared" si="12"/>
        <v>346399</v>
      </c>
      <c r="J141" s="139">
        <v>346399</v>
      </c>
      <c r="K141" s="142"/>
      <c r="L141" s="146">
        <f t="shared" si="14"/>
        <v>393021</v>
      </c>
      <c r="M141" s="139">
        <v>393021</v>
      </c>
      <c r="N141" s="142"/>
      <c r="O141" s="141">
        <f t="shared" si="17"/>
        <v>393021</v>
      </c>
      <c r="P141" s="139">
        <v>393021</v>
      </c>
      <c r="Q141" s="142"/>
      <c r="R141" s="141">
        <f t="shared" si="18"/>
        <v>393021</v>
      </c>
      <c r="S141" s="139">
        <v>393021</v>
      </c>
      <c r="T141" s="142"/>
    </row>
    <row r="142" spans="1:20" ht="114.75" x14ac:dyDescent="0.2">
      <c r="A142" s="167" t="s">
        <v>255</v>
      </c>
      <c r="B142" s="5" t="s">
        <v>374</v>
      </c>
      <c r="C142" s="138">
        <f t="shared" si="11"/>
        <v>1574100</v>
      </c>
      <c r="D142" s="139"/>
      <c r="E142" s="140">
        <v>1574100</v>
      </c>
      <c r="F142" s="141">
        <f t="shared" si="13"/>
        <v>1328949</v>
      </c>
      <c r="G142" s="139"/>
      <c r="H142" s="142">
        <v>1328949</v>
      </c>
      <c r="I142" s="138">
        <f t="shared" si="12"/>
        <v>1574100</v>
      </c>
      <c r="J142" s="139"/>
      <c r="K142" s="142">
        <v>1574100</v>
      </c>
      <c r="L142" s="146">
        <f t="shared" si="14"/>
        <v>1574100</v>
      </c>
      <c r="M142" s="139"/>
      <c r="N142" s="140">
        <v>1574100</v>
      </c>
      <c r="O142" s="141">
        <f t="shared" si="17"/>
        <v>1574100</v>
      </c>
      <c r="P142" s="139"/>
      <c r="Q142" s="140">
        <v>1574100</v>
      </c>
      <c r="R142" s="141">
        <f t="shared" si="18"/>
        <v>1574100</v>
      </c>
      <c r="S142" s="139"/>
      <c r="T142" s="140">
        <v>1574100</v>
      </c>
    </row>
    <row r="143" spans="1:20" ht="76.5" x14ac:dyDescent="0.2">
      <c r="A143" s="167" t="s">
        <v>257</v>
      </c>
      <c r="B143" s="4" t="s">
        <v>258</v>
      </c>
      <c r="C143" s="138">
        <f t="shared" si="11"/>
        <v>550</v>
      </c>
      <c r="D143" s="139">
        <v>550</v>
      </c>
      <c r="E143" s="140"/>
      <c r="F143" s="141">
        <f t="shared" si="13"/>
        <v>450</v>
      </c>
      <c r="G143" s="139">
        <v>450</v>
      </c>
      <c r="H143" s="142"/>
      <c r="I143" s="138">
        <f t="shared" si="12"/>
        <v>5650</v>
      </c>
      <c r="J143" s="139">
        <v>5650</v>
      </c>
      <c r="K143" s="142"/>
      <c r="L143" s="146">
        <f t="shared" si="14"/>
        <v>0</v>
      </c>
      <c r="M143" s="139">
        <v>0</v>
      </c>
      <c r="N143" s="142"/>
      <c r="O143" s="141">
        <f t="shared" si="17"/>
        <v>0</v>
      </c>
      <c r="P143" s="139">
        <v>0</v>
      </c>
      <c r="Q143" s="142"/>
      <c r="R143" s="141">
        <f t="shared" si="18"/>
        <v>0</v>
      </c>
      <c r="S143" s="139">
        <v>0</v>
      </c>
      <c r="T143" s="142"/>
    </row>
    <row r="144" spans="1:20" ht="102" x14ac:dyDescent="0.2">
      <c r="A144" s="167" t="s">
        <v>259</v>
      </c>
      <c r="B144" s="5" t="s">
        <v>260</v>
      </c>
      <c r="C144" s="138">
        <f t="shared" si="11"/>
        <v>852486</v>
      </c>
      <c r="D144" s="139"/>
      <c r="E144" s="140">
        <v>852486</v>
      </c>
      <c r="F144" s="141">
        <f t="shared" si="13"/>
        <v>225849</v>
      </c>
      <c r="G144" s="139"/>
      <c r="H144" s="142">
        <v>225849</v>
      </c>
      <c r="I144" s="138">
        <f t="shared" si="12"/>
        <v>852487</v>
      </c>
      <c r="J144" s="139"/>
      <c r="K144" s="142">
        <v>852487</v>
      </c>
      <c r="L144" s="146">
        <f t="shared" si="14"/>
        <v>852487</v>
      </c>
      <c r="M144" s="139"/>
      <c r="N144" s="140">
        <v>852487</v>
      </c>
      <c r="O144" s="141">
        <f t="shared" si="17"/>
        <v>852487</v>
      </c>
      <c r="P144" s="139"/>
      <c r="Q144" s="140">
        <v>852487</v>
      </c>
      <c r="R144" s="141">
        <f t="shared" si="18"/>
        <v>852487</v>
      </c>
      <c r="S144" s="139"/>
      <c r="T144" s="140">
        <v>852487</v>
      </c>
    </row>
    <row r="145" spans="1:20" ht="89.25" x14ac:dyDescent="0.2">
      <c r="A145" s="168" t="s">
        <v>261</v>
      </c>
      <c r="B145" s="5" t="s">
        <v>262</v>
      </c>
      <c r="C145" s="138">
        <f t="shared" si="11"/>
        <v>1409397</v>
      </c>
      <c r="D145" s="139"/>
      <c r="E145" s="140">
        <v>1409397</v>
      </c>
      <c r="F145" s="141">
        <f t="shared" si="13"/>
        <v>1275475</v>
      </c>
      <c r="G145" s="139"/>
      <c r="H145" s="142">
        <v>1275475</v>
      </c>
      <c r="I145" s="138">
        <f t="shared" si="12"/>
        <v>1409397</v>
      </c>
      <c r="J145" s="139"/>
      <c r="K145" s="142">
        <v>1409397</v>
      </c>
      <c r="L145" s="146">
        <f t="shared" si="14"/>
        <v>1409397</v>
      </c>
      <c r="M145" s="139"/>
      <c r="N145" s="140">
        <v>1409397</v>
      </c>
      <c r="O145" s="141">
        <f t="shared" si="17"/>
        <v>1409397</v>
      </c>
      <c r="P145" s="139"/>
      <c r="Q145" s="140">
        <v>1409397</v>
      </c>
      <c r="R145" s="141">
        <f t="shared" si="18"/>
        <v>1409397</v>
      </c>
      <c r="S145" s="139"/>
      <c r="T145" s="140">
        <v>1409397</v>
      </c>
    </row>
    <row r="146" spans="1:20" ht="102" x14ac:dyDescent="0.2">
      <c r="A146" s="167" t="s">
        <v>263</v>
      </c>
      <c r="B146" s="5" t="s">
        <v>375</v>
      </c>
      <c r="C146" s="138">
        <f t="shared" si="11"/>
        <v>2895069</v>
      </c>
      <c r="D146" s="139"/>
      <c r="E146" s="140">
        <v>2895069</v>
      </c>
      <c r="F146" s="141">
        <f t="shared" si="13"/>
        <v>3077858</v>
      </c>
      <c r="G146" s="139"/>
      <c r="H146" s="142">
        <v>3077858</v>
      </c>
      <c r="I146" s="138">
        <f t="shared" si="12"/>
        <v>2895068</v>
      </c>
      <c r="J146" s="139"/>
      <c r="K146" s="142">
        <v>2895068</v>
      </c>
      <c r="L146" s="146">
        <f t="shared" si="14"/>
        <v>2895068</v>
      </c>
      <c r="M146" s="139"/>
      <c r="N146" s="140">
        <v>2895068</v>
      </c>
      <c r="O146" s="141">
        <f t="shared" si="17"/>
        <v>2895068</v>
      </c>
      <c r="P146" s="139"/>
      <c r="Q146" s="140">
        <v>2895068</v>
      </c>
      <c r="R146" s="141">
        <f t="shared" si="18"/>
        <v>2895068</v>
      </c>
      <c r="S146" s="139"/>
      <c r="T146" s="140">
        <v>2895068</v>
      </c>
    </row>
    <row r="147" spans="1:20" ht="51" x14ac:dyDescent="0.2">
      <c r="A147" s="167" t="s">
        <v>265</v>
      </c>
      <c r="B147" s="5" t="s">
        <v>266</v>
      </c>
      <c r="C147" s="138">
        <f t="shared" si="11"/>
        <v>321710</v>
      </c>
      <c r="D147" s="139">
        <v>290343</v>
      </c>
      <c r="E147" s="140">
        <v>31367</v>
      </c>
      <c r="F147" s="141">
        <f t="shared" si="13"/>
        <v>169500</v>
      </c>
      <c r="G147" s="139">
        <v>169000</v>
      </c>
      <c r="H147" s="142">
        <v>500</v>
      </c>
      <c r="I147" s="138">
        <f t="shared" si="12"/>
        <v>169000</v>
      </c>
      <c r="J147" s="139">
        <v>169000</v>
      </c>
      <c r="K147" s="142"/>
      <c r="L147" s="146">
        <f t="shared" si="14"/>
        <v>192150</v>
      </c>
      <c r="M147" s="139">
        <v>192150</v>
      </c>
      <c r="N147" s="142"/>
      <c r="O147" s="141">
        <f t="shared" si="17"/>
        <v>192150</v>
      </c>
      <c r="P147" s="139">
        <v>192150</v>
      </c>
      <c r="Q147" s="142"/>
      <c r="R147" s="141">
        <f t="shared" si="18"/>
        <v>192150</v>
      </c>
      <c r="S147" s="139">
        <v>192150</v>
      </c>
      <c r="T147" s="142"/>
    </row>
    <row r="148" spans="1:20" ht="63.75" x14ac:dyDescent="0.2">
      <c r="A148" s="167" t="s">
        <v>267</v>
      </c>
      <c r="B148" s="5" t="s">
        <v>268</v>
      </c>
      <c r="C148" s="138">
        <f t="shared" si="11"/>
        <v>3088217</v>
      </c>
      <c r="D148" s="139"/>
      <c r="E148" s="140">
        <v>3088217</v>
      </c>
      <c r="F148" s="141">
        <f t="shared" si="13"/>
        <v>1030952</v>
      </c>
      <c r="G148" s="139">
        <v>0</v>
      </c>
      <c r="H148" s="142">
        <v>1030952</v>
      </c>
      <c r="I148" s="138">
        <f t="shared" si="12"/>
        <v>0</v>
      </c>
      <c r="J148" s="139"/>
      <c r="K148" s="142"/>
      <c r="L148" s="146">
        <f t="shared" si="14"/>
        <v>0</v>
      </c>
      <c r="M148" s="139"/>
      <c r="N148" s="142"/>
      <c r="O148" s="141">
        <f t="shared" si="17"/>
        <v>0</v>
      </c>
      <c r="P148" s="139"/>
      <c r="Q148" s="142"/>
      <c r="R148" s="141">
        <f t="shared" si="18"/>
        <v>0</v>
      </c>
      <c r="S148" s="139"/>
      <c r="T148" s="142"/>
    </row>
    <row r="149" spans="1:20" ht="38.25" x14ac:dyDescent="0.2">
      <c r="A149" s="163" t="s">
        <v>269</v>
      </c>
      <c r="B149" s="188" t="s">
        <v>270</v>
      </c>
      <c r="C149" s="138">
        <f t="shared" si="11"/>
        <v>617248</v>
      </c>
      <c r="D149" s="139">
        <v>75179</v>
      </c>
      <c r="E149" s="140">
        <v>542069</v>
      </c>
      <c r="F149" s="141">
        <f t="shared" si="13"/>
        <v>264181</v>
      </c>
      <c r="G149" s="139">
        <v>123181</v>
      </c>
      <c r="H149" s="142">
        <v>141000</v>
      </c>
      <c r="I149" s="138">
        <f t="shared" si="12"/>
        <v>123181</v>
      </c>
      <c r="J149" s="139">
        <v>123181</v>
      </c>
      <c r="K149" s="142"/>
      <c r="L149" s="146">
        <f t="shared" si="14"/>
        <v>0</v>
      </c>
      <c r="M149" s="139"/>
      <c r="N149" s="142"/>
      <c r="O149" s="141">
        <f t="shared" si="17"/>
        <v>0</v>
      </c>
      <c r="P149" s="139"/>
      <c r="Q149" s="142"/>
      <c r="R149" s="141">
        <f t="shared" si="18"/>
        <v>0</v>
      </c>
      <c r="S149" s="139"/>
      <c r="T149" s="142"/>
    </row>
    <row r="150" spans="1:20" ht="178.5" x14ac:dyDescent="0.2">
      <c r="A150" s="163" t="s">
        <v>376</v>
      </c>
      <c r="B150" s="4" t="s">
        <v>377</v>
      </c>
      <c r="C150" s="138">
        <f t="shared" si="11"/>
        <v>10856692</v>
      </c>
      <c r="D150" s="139">
        <v>118907</v>
      </c>
      <c r="E150" s="140">
        <v>10737785</v>
      </c>
      <c r="F150" s="141">
        <f t="shared" si="13"/>
        <v>10802172</v>
      </c>
      <c r="G150" s="139">
        <v>91192</v>
      </c>
      <c r="H150" s="142">
        <v>10710980</v>
      </c>
      <c r="I150" s="138">
        <f t="shared" si="12"/>
        <v>10918995</v>
      </c>
      <c r="J150" s="139">
        <v>181211</v>
      </c>
      <c r="K150" s="142">
        <v>10737784</v>
      </c>
      <c r="L150" s="146">
        <f t="shared" si="14"/>
        <v>10827784</v>
      </c>
      <c r="M150" s="139">
        <v>90000</v>
      </c>
      <c r="N150" s="140">
        <v>10737784</v>
      </c>
      <c r="O150" s="141">
        <f t="shared" si="17"/>
        <v>10827784</v>
      </c>
      <c r="P150" s="139">
        <v>90000</v>
      </c>
      <c r="Q150" s="140">
        <v>10737784</v>
      </c>
      <c r="R150" s="141">
        <f t="shared" si="18"/>
        <v>10827784</v>
      </c>
      <c r="S150" s="139">
        <v>90000</v>
      </c>
      <c r="T150" s="140">
        <v>10737784</v>
      </c>
    </row>
    <row r="151" spans="1:20" ht="38.25" x14ac:dyDescent="0.2">
      <c r="A151" s="163" t="s">
        <v>277</v>
      </c>
      <c r="B151" s="4" t="s">
        <v>278</v>
      </c>
      <c r="C151" s="138">
        <f t="shared" si="11"/>
        <v>202237</v>
      </c>
      <c r="D151" s="139">
        <v>202237</v>
      </c>
      <c r="E151" s="140"/>
      <c r="F151" s="141">
        <f t="shared" si="13"/>
        <v>142900</v>
      </c>
      <c r="G151" s="139">
        <v>142900</v>
      </c>
      <c r="H151" s="142"/>
      <c r="I151" s="138">
        <f t="shared" si="12"/>
        <v>240800</v>
      </c>
      <c r="J151" s="139">
        <v>240800</v>
      </c>
      <c r="K151" s="142"/>
      <c r="L151" s="146">
        <f t="shared" si="14"/>
        <v>226100</v>
      </c>
      <c r="M151" s="139">
        <v>226100</v>
      </c>
      <c r="N151" s="142"/>
      <c r="O151" s="141">
        <f t="shared" si="17"/>
        <v>192600</v>
      </c>
      <c r="P151" s="139">
        <v>192600</v>
      </c>
      <c r="Q151" s="142"/>
      <c r="R151" s="141">
        <f t="shared" si="18"/>
        <v>201900</v>
      </c>
      <c r="S151" s="139">
        <v>201900</v>
      </c>
      <c r="T151" s="142"/>
    </row>
    <row r="152" spans="1:20" ht="51" x14ac:dyDescent="0.2">
      <c r="A152" s="163" t="s">
        <v>279</v>
      </c>
      <c r="B152" s="4" t="s">
        <v>280</v>
      </c>
      <c r="C152" s="138">
        <f t="shared" si="11"/>
        <v>2722466</v>
      </c>
      <c r="D152" s="139">
        <v>2722466</v>
      </c>
      <c r="E152" s="140"/>
      <c r="F152" s="141">
        <f t="shared" si="13"/>
        <v>3625000</v>
      </c>
      <c r="G152" s="139">
        <v>3625000</v>
      </c>
      <c r="H152" s="142"/>
      <c r="I152" s="138">
        <f t="shared" ref="I152:I165" si="19">J152+K152</f>
        <v>2530000</v>
      </c>
      <c r="J152" s="139">
        <v>2530000</v>
      </c>
      <c r="K152" s="142"/>
      <c r="L152" s="146">
        <f t="shared" si="14"/>
        <v>2535000</v>
      </c>
      <c r="M152" s="139">
        <v>2535000</v>
      </c>
      <c r="N152" s="142"/>
      <c r="O152" s="141">
        <f t="shared" si="17"/>
        <v>2535000</v>
      </c>
      <c r="P152" s="139">
        <v>2535000</v>
      </c>
      <c r="Q152" s="142"/>
      <c r="R152" s="141">
        <f t="shared" si="18"/>
        <v>2535000</v>
      </c>
      <c r="S152" s="139">
        <v>2535000</v>
      </c>
      <c r="T152" s="142"/>
    </row>
    <row r="153" spans="1:20" ht="89.25" x14ac:dyDescent="0.2">
      <c r="A153" s="163" t="s">
        <v>281</v>
      </c>
      <c r="B153" s="4" t="s">
        <v>282</v>
      </c>
      <c r="C153" s="138">
        <f t="shared" si="11"/>
        <v>7127951</v>
      </c>
      <c r="D153" s="139"/>
      <c r="E153" s="140">
        <v>7127951</v>
      </c>
      <c r="F153" s="141">
        <f t="shared" si="13"/>
        <v>6528848</v>
      </c>
      <c r="G153" s="139"/>
      <c r="H153" s="142">
        <v>6528848</v>
      </c>
      <c r="I153" s="138">
        <f t="shared" si="19"/>
        <v>7127951</v>
      </c>
      <c r="J153" s="139"/>
      <c r="K153" s="142">
        <v>7127951</v>
      </c>
      <c r="L153" s="146">
        <f t="shared" si="14"/>
        <v>7127951</v>
      </c>
      <c r="M153" s="139"/>
      <c r="N153" s="140">
        <v>7127951</v>
      </c>
      <c r="O153" s="141">
        <f t="shared" si="17"/>
        <v>7127951</v>
      </c>
      <c r="P153" s="139"/>
      <c r="Q153" s="140">
        <v>7127951</v>
      </c>
      <c r="R153" s="141">
        <f t="shared" si="18"/>
        <v>7127951</v>
      </c>
      <c r="S153" s="139"/>
      <c r="T153" s="140">
        <v>7127951</v>
      </c>
    </row>
    <row r="154" spans="1:20" ht="63.75" x14ac:dyDescent="0.2">
      <c r="A154" s="172" t="s">
        <v>283</v>
      </c>
      <c r="B154" s="4" t="s">
        <v>284</v>
      </c>
      <c r="C154" s="138">
        <f t="shared" si="11"/>
        <v>1029129</v>
      </c>
      <c r="D154" s="139">
        <v>762484</v>
      </c>
      <c r="E154" s="140">
        <v>266645</v>
      </c>
      <c r="F154" s="141">
        <f t="shared" ref="F154:F168" si="20">G154+H154</f>
        <v>907200</v>
      </c>
      <c r="G154" s="139">
        <v>598200</v>
      </c>
      <c r="H154" s="142">
        <v>309000</v>
      </c>
      <c r="I154" s="138">
        <f t="shared" si="19"/>
        <v>1214145</v>
      </c>
      <c r="J154" s="139">
        <v>947500</v>
      </c>
      <c r="K154" s="142">
        <v>266645</v>
      </c>
      <c r="L154" s="146">
        <f t="shared" ref="L154:L168" si="21">M154+N154</f>
        <v>1137145</v>
      </c>
      <c r="M154" s="139">
        <v>870500</v>
      </c>
      <c r="N154" s="140">
        <v>266645</v>
      </c>
      <c r="O154" s="141">
        <f t="shared" si="17"/>
        <v>1148645</v>
      </c>
      <c r="P154" s="139">
        <v>882000</v>
      </c>
      <c r="Q154" s="140">
        <v>266645</v>
      </c>
      <c r="R154" s="141">
        <f t="shared" si="18"/>
        <v>1153145</v>
      </c>
      <c r="S154" s="139">
        <v>886500</v>
      </c>
      <c r="T154" s="140">
        <v>266645</v>
      </c>
    </row>
    <row r="155" spans="1:20" ht="51" x14ac:dyDescent="0.2">
      <c r="A155" s="167" t="s">
        <v>285</v>
      </c>
      <c r="B155" s="4" t="s">
        <v>286</v>
      </c>
      <c r="C155" s="138">
        <f t="shared" si="11"/>
        <v>554157993</v>
      </c>
      <c r="D155" s="139">
        <v>554157993</v>
      </c>
      <c r="E155" s="140"/>
      <c r="F155" s="141">
        <f t="shared" si="20"/>
        <v>447067579</v>
      </c>
      <c r="G155" s="139">
        <v>447067579</v>
      </c>
      <c r="H155" s="142"/>
      <c r="I155" s="138">
        <f t="shared" si="19"/>
        <v>460986670</v>
      </c>
      <c r="J155" s="139">
        <v>460986670</v>
      </c>
      <c r="K155" s="142"/>
      <c r="L155" s="146">
        <f t="shared" si="21"/>
        <v>461522988</v>
      </c>
      <c r="M155" s="139">
        <v>461522988</v>
      </c>
      <c r="N155" s="142"/>
      <c r="O155" s="141">
        <f t="shared" si="17"/>
        <v>462432341</v>
      </c>
      <c r="P155" s="139">
        <v>462432341</v>
      </c>
      <c r="Q155" s="142"/>
      <c r="R155" s="141">
        <f t="shared" si="18"/>
        <v>462970999</v>
      </c>
      <c r="S155" s="139">
        <v>462970999</v>
      </c>
      <c r="T155" s="142"/>
    </row>
    <row r="156" spans="1:20" ht="38.25" x14ac:dyDescent="0.2">
      <c r="A156" s="167" t="s">
        <v>287</v>
      </c>
      <c r="B156" s="4" t="s">
        <v>288</v>
      </c>
      <c r="C156" s="138">
        <f t="shared" ref="C156:C165" si="22">D156+E156</f>
        <v>3819270</v>
      </c>
      <c r="D156" s="139"/>
      <c r="E156" s="140">
        <v>3819270</v>
      </c>
      <c r="F156" s="141">
        <f t="shared" si="20"/>
        <v>3669856</v>
      </c>
      <c r="G156" s="139"/>
      <c r="H156" s="142">
        <v>3669856</v>
      </c>
      <c r="I156" s="138">
        <f t="shared" si="19"/>
        <v>3819270</v>
      </c>
      <c r="J156" s="139"/>
      <c r="K156" s="142">
        <v>3819270</v>
      </c>
      <c r="L156" s="146">
        <f t="shared" si="21"/>
        <v>3819270</v>
      </c>
      <c r="M156" s="139"/>
      <c r="N156" s="140">
        <v>3819270</v>
      </c>
      <c r="O156" s="141">
        <f t="shared" si="17"/>
        <v>3819270</v>
      </c>
      <c r="P156" s="139"/>
      <c r="Q156" s="140">
        <v>3819270</v>
      </c>
      <c r="R156" s="141">
        <f t="shared" si="18"/>
        <v>3819270</v>
      </c>
      <c r="S156" s="139"/>
      <c r="T156" s="140">
        <v>3819270</v>
      </c>
    </row>
    <row r="157" spans="1:20" ht="76.5" x14ac:dyDescent="0.2">
      <c r="A157" s="167" t="s">
        <v>289</v>
      </c>
      <c r="B157" s="5" t="s">
        <v>290</v>
      </c>
      <c r="C157" s="138">
        <f t="shared" si="22"/>
        <v>1469333</v>
      </c>
      <c r="D157" s="139">
        <v>146399</v>
      </c>
      <c r="E157" s="140">
        <v>1322934</v>
      </c>
      <c r="F157" s="141">
        <f t="shared" si="20"/>
        <v>336085</v>
      </c>
      <c r="G157" s="139">
        <v>86085</v>
      </c>
      <c r="H157" s="142">
        <v>250000</v>
      </c>
      <c r="I157" s="138">
        <f t="shared" si="19"/>
        <v>1444402</v>
      </c>
      <c r="J157" s="139">
        <v>121468</v>
      </c>
      <c r="K157" s="142">
        <v>1322934</v>
      </c>
      <c r="L157" s="146">
        <f t="shared" si="21"/>
        <v>1881220</v>
      </c>
      <c r="M157" s="139">
        <v>558286</v>
      </c>
      <c r="N157" s="142">
        <v>1322934</v>
      </c>
      <c r="O157" s="141">
        <f t="shared" si="17"/>
        <v>1881220</v>
      </c>
      <c r="P157" s="139">
        <v>558286</v>
      </c>
      <c r="Q157" s="142">
        <v>1322934</v>
      </c>
      <c r="R157" s="141">
        <f t="shared" si="18"/>
        <v>1881220</v>
      </c>
      <c r="S157" s="139">
        <v>558286</v>
      </c>
      <c r="T157" s="142">
        <v>1322934</v>
      </c>
    </row>
    <row r="158" spans="1:20" ht="89.25" x14ac:dyDescent="0.2">
      <c r="A158" s="167" t="s">
        <v>291</v>
      </c>
      <c r="B158" s="5" t="s">
        <v>378</v>
      </c>
      <c r="C158" s="138">
        <f t="shared" si="22"/>
        <v>2774388</v>
      </c>
      <c r="D158" s="139">
        <v>1182314</v>
      </c>
      <c r="E158" s="140">
        <v>1592074</v>
      </c>
      <c r="F158" s="141">
        <f t="shared" si="20"/>
        <v>1276748</v>
      </c>
      <c r="G158" s="139">
        <v>725000</v>
      </c>
      <c r="H158" s="142">
        <v>551748</v>
      </c>
      <c r="I158" s="138">
        <f t="shared" si="19"/>
        <v>2448400</v>
      </c>
      <c r="J158" s="139">
        <v>856326</v>
      </c>
      <c r="K158" s="142">
        <v>1592074</v>
      </c>
      <c r="L158" s="146">
        <f t="shared" si="21"/>
        <v>2384374</v>
      </c>
      <c r="M158" s="139">
        <v>792300</v>
      </c>
      <c r="N158" s="142">
        <v>1592074</v>
      </c>
      <c r="O158" s="141">
        <f t="shared" si="17"/>
        <v>2391874</v>
      </c>
      <c r="P158" s="139">
        <v>799800</v>
      </c>
      <c r="Q158" s="142">
        <v>1592074</v>
      </c>
      <c r="R158" s="141">
        <f t="shared" si="18"/>
        <v>2399474</v>
      </c>
      <c r="S158" s="139">
        <v>807400</v>
      </c>
      <c r="T158" s="142">
        <v>1592074</v>
      </c>
    </row>
    <row r="159" spans="1:20" ht="38.25" x14ac:dyDescent="0.2">
      <c r="A159" s="167" t="s">
        <v>293</v>
      </c>
      <c r="B159" s="5" t="s">
        <v>294</v>
      </c>
      <c r="C159" s="138">
        <f t="shared" si="22"/>
        <v>1510565</v>
      </c>
      <c r="D159" s="139"/>
      <c r="E159" s="140">
        <v>1510565</v>
      </c>
      <c r="F159" s="141">
        <f t="shared" si="20"/>
        <v>1937</v>
      </c>
      <c r="G159" s="139"/>
      <c r="H159" s="142">
        <v>1937</v>
      </c>
      <c r="I159" s="138">
        <f t="shared" si="19"/>
        <v>1510565</v>
      </c>
      <c r="J159" s="139"/>
      <c r="K159" s="142">
        <v>1510565</v>
      </c>
      <c r="L159" s="146">
        <f t="shared" si="21"/>
        <v>1510565</v>
      </c>
      <c r="M159" s="139"/>
      <c r="N159" s="142">
        <v>1510565</v>
      </c>
      <c r="O159" s="141">
        <f t="shared" si="17"/>
        <v>1510565</v>
      </c>
      <c r="P159" s="139"/>
      <c r="Q159" s="142">
        <v>1510565</v>
      </c>
      <c r="R159" s="141">
        <f t="shared" si="18"/>
        <v>1510565</v>
      </c>
      <c r="S159" s="139"/>
      <c r="T159" s="142">
        <v>1510565</v>
      </c>
    </row>
    <row r="160" spans="1:20" ht="89.25" x14ac:dyDescent="0.2">
      <c r="A160" s="167" t="s">
        <v>295</v>
      </c>
      <c r="B160" s="5" t="s">
        <v>379</v>
      </c>
      <c r="C160" s="138">
        <f t="shared" si="22"/>
        <v>3282773</v>
      </c>
      <c r="D160" s="139">
        <v>2654408</v>
      </c>
      <c r="E160" s="140">
        <v>628365</v>
      </c>
      <c r="F160" s="141">
        <f t="shared" si="20"/>
        <v>4200000</v>
      </c>
      <c r="G160" s="139">
        <v>3400000</v>
      </c>
      <c r="H160" s="142">
        <v>800000</v>
      </c>
      <c r="I160" s="138">
        <f t="shared" si="19"/>
        <v>3400000</v>
      </c>
      <c r="J160" s="139">
        <v>3400000</v>
      </c>
      <c r="K160" s="142"/>
      <c r="L160" s="146">
        <f t="shared" si="21"/>
        <v>3570000</v>
      </c>
      <c r="M160" s="139">
        <v>3570000</v>
      </c>
      <c r="N160" s="142"/>
      <c r="O160" s="141">
        <f t="shared" si="17"/>
        <v>3730650</v>
      </c>
      <c r="P160" s="139">
        <v>3730650</v>
      </c>
      <c r="Q160" s="142"/>
      <c r="R160" s="141">
        <f t="shared" si="18"/>
        <v>3887337</v>
      </c>
      <c r="S160" s="139">
        <v>3887337</v>
      </c>
      <c r="T160" s="142"/>
    </row>
    <row r="161" spans="1:20" ht="51" x14ac:dyDescent="0.2">
      <c r="A161" s="167" t="s">
        <v>380</v>
      </c>
      <c r="B161" s="5" t="s">
        <v>381</v>
      </c>
      <c r="C161" s="138">
        <f t="shared" si="22"/>
        <v>1523000</v>
      </c>
      <c r="D161" s="139"/>
      <c r="E161" s="140">
        <v>1523000</v>
      </c>
      <c r="F161" s="141">
        <f t="shared" si="20"/>
        <v>500000</v>
      </c>
      <c r="G161" s="139"/>
      <c r="H161" s="142">
        <v>500000</v>
      </c>
      <c r="I161" s="138">
        <f t="shared" si="19"/>
        <v>0</v>
      </c>
      <c r="J161" s="139"/>
      <c r="K161" s="142"/>
      <c r="L161" s="146"/>
      <c r="M161" s="139"/>
      <c r="N161" s="142"/>
      <c r="O161" s="141"/>
      <c r="P161" s="139"/>
      <c r="Q161" s="142"/>
      <c r="R161" s="141"/>
      <c r="S161" s="139"/>
      <c r="T161" s="142"/>
    </row>
    <row r="162" spans="1:20" ht="51" x14ac:dyDescent="0.2">
      <c r="A162" s="168" t="s">
        <v>382</v>
      </c>
      <c r="B162" s="5" t="s">
        <v>383</v>
      </c>
      <c r="C162" s="138">
        <v>23945</v>
      </c>
      <c r="D162" s="139">
        <v>25380</v>
      </c>
      <c r="E162" s="140">
        <v>1335</v>
      </c>
      <c r="F162" s="141">
        <f t="shared" si="20"/>
        <v>17977</v>
      </c>
      <c r="G162" s="139">
        <v>17967</v>
      </c>
      <c r="H162" s="142">
        <v>10</v>
      </c>
      <c r="I162" s="138">
        <f t="shared" si="19"/>
        <v>17967</v>
      </c>
      <c r="J162" s="139">
        <v>17967</v>
      </c>
      <c r="K162" s="142"/>
      <c r="L162" s="146">
        <f t="shared" si="21"/>
        <v>0</v>
      </c>
      <c r="M162" s="139"/>
      <c r="N162" s="142"/>
      <c r="O162" s="141">
        <f t="shared" ref="O162:O168" si="23">P162+Q162</f>
        <v>0</v>
      </c>
      <c r="P162" s="139"/>
      <c r="Q162" s="142"/>
      <c r="R162" s="141">
        <f t="shared" ref="R162:R168" si="24">S162+T162</f>
        <v>0</v>
      </c>
      <c r="S162" s="139"/>
      <c r="T162" s="142"/>
    </row>
    <row r="163" spans="1:20" ht="114.75" x14ac:dyDescent="0.2">
      <c r="A163" s="168" t="s">
        <v>299</v>
      </c>
      <c r="B163" s="5" t="s">
        <v>300</v>
      </c>
      <c r="C163" s="138">
        <f t="shared" si="22"/>
        <v>10348533</v>
      </c>
      <c r="D163" s="139"/>
      <c r="E163" s="140">
        <v>10348533</v>
      </c>
      <c r="F163" s="141">
        <f t="shared" si="20"/>
        <v>7709526</v>
      </c>
      <c r="G163" s="139"/>
      <c r="H163" s="142">
        <v>7709526</v>
      </c>
      <c r="I163" s="138">
        <f t="shared" si="19"/>
        <v>10348531</v>
      </c>
      <c r="J163" s="139"/>
      <c r="K163" s="142">
        <v>10348531</v>
      </c>
      <c r="L163" s="146">
        <f t="shared" si="21"/>
        <v>10348531</v>
      </c>
      <c r="M163" s="139"/>
      <c r="N163" s="140">
        <v>10348531</v>
      </c>
      <c r="O163" s="141">
        <f t="shared" si="23"/>
        <v>10348531</v>
      </c>
      <c r="P163" s="139"/>
      <c r="Q163" s="140">
        <v>10348531</v>
      </c>
      <c r="R163" s="141">
        <f t="shared" si="24"/>
        <v>10348531</v>
      </c>
      <c r="S163" s="139"/>
      <c r="T163" s="140">
        <v>10348531</v>
      </c>
    </row>
    <row r="164" spans="1:20" ht="63.75" x14ac:dyDescent="0.2">
      <c r="A164" s="168" t="s">
        <v>384</v>
      </c>
      <c r="B164" s="5" t="s">
        <v>385</v>
      </c>
      <c r="C164" s="138">
        <f t="shared" si="22"/>
        <v>327718</v>
      </c>
      <c r="D164" s="139"/>
      <c r="E164" s="140">
        <v>327718</v>
      </c>
      <c r="F164" s="141">
        <f t="shared" si="20"/>
        <v>580100</v>
      </c>
      <c r="G164" s="139"/>
      <c r="H164" s="142">
        <v>580100</v>
      </c>
      <c r="I164" s="138">
        <f t="shared" si="19"/>
        <v>0</v>
      </c>
      <c r="J164" s="139"/>
      <c r="K164" s="142"/>
      <c r="L164" s="146">
        <f t="shared" si="21"/>
        <v>0</v>
      </c>
      <c r="M164" s="139"/>
      <c r="N164" s="142"/>
      <c r="O164" s="141">
        <f t="shared" si="23"/>
        <v>0</v>
      </c>
      <c r="P164" s="139"/>
      <c r="Q164" s="142"/>
      <c r="R164" s="141">
        <f t="shared" si="24"/>
        <v>0</v>
      </c>
      <c r="S164" s="139"/>
      <c r="T164" s="142"/>
    </row>
    <row r="165" spans="1:20" ht="38.25" x14ac:dyDescent="0.2">
      <c r="A165" s="167" t="s">
        <v>301</v>
      </c>
      <c r="B165" s="5" t="s">
        <v>302</v>
      </c>
      <c r="C165" s="138">
        <f t="shared" si="22"/>
        <v>57547751</v>
      </c>
      <c r="D165" s="139">
        <v>8345576</v>
      </c>
      <c r="E165" s="140">
        <v>49202175</v>
      </c>
      <c r="F165" s="141">
        <f t="shared" si="20"/>
        <v>46385351</v>
      </c>
      <c r="G165" s="139">
        <v>5872379</v>
      </c>
      <c r="H165" s="142">
        <v>40512972</v>
      </c>
      <c r="I165" s="138">
        <f t="shared" si="19"/>
        <v>66249798</v>
      </c>
      <c r="J165" s="139">
        <v>17047622</v>
      </c>
      <c r="K165" s="142">
        <v>49202176</v>
      </c>
      <c r="L165" s="146">
        <f t="shared" si="21"/>
        <v>54566952</v>
      </c>
      <c r="M165" s="139">
        <v>5364776</v>
      </c>
      <c r="N165" s="140">
        <v>49202176</v>
      </c>
      <c r="O165" s="141">
        <f t="shared" si="23"/>
        <v>54566952</v>
      </c>
      <c r="P165" s="139">
        <v>5364776</v>
      </c>
      <c r="Q165" s="140">
        <v>49202176</v>
      </c>
      <c r="R165" s="141">
        <f t="shared" si="24"/>
        <v>54566952</v>
      </c>
      <c r="S165" s="139">
        <v>5364776</v>
      </c>
      <c r="T165" s="140">
        <v>49202176</v>
      </c>
    </row>
    <row r="166" spans="1:20" ht="25.5" x14ac:dyDescent="0.2">
      <c r="A166" s="155" t="s">
        <v>303</v>
      </c>
      <c r="B166" s="29" t="s">
        <v>304</v>
      </c>
      <c r="C166" s="129">
        <f>C167+C168</f>
        <v>19282588</v>
      </c>
      <c r="D166" s="130">
        <f>D167+D168</f>
        <v>540223</v>
      </c>
      <c r="E166" s="143">
        <f>E167+E168</f>
        <v>18742365</v>
      </c>
      <c r="F166" s="131">
        <f t="shared" si="20"/>
        <v>13531177</v>
      </c>
      <c r="G166" s="130">
        <f>G167+G168</f>
        <v>0</v>
      </c>
      <c r="H166" s="132">
        <f>H167+H168</f>
        <v>13531177</v>
      </c>
      <c r="I166" s="129">
        <f>J166+K166</f>
        <v>19220387</v>
      </c>
      <c r="J166" s="130">
        <f>J167+J168</f>
        <v>68915</v>
      </c>
      <c r="K166" s="132">
        <f>K167+K168</f>
        <v>19151472</v>
      </c>
      <c r="L166" s="144">
        <f t="shared" si="21"/>
        <v>19156472</v>
      </c>
      <c r="M166" s="130">
        <f>M167+M168</f>
        <v>5000</v>
      </c>
      <c r="N166" s="132">
        <f>N167+N168</f>
        <v>19151472</v>
      </c>
      <c r="O166" s="131">
        <f t="shared" si="23"/>
        <v>19151472</v>
      </c>
      <c r="P166" s="130">
        <f>P167+P168</f>
        <v>0</v>
      </c>
      <c r="Q166" s="132">
        <f>Q167+Q168</f>
        <v>19151472</v>
      </c>
      <c r="R166" s="131">
        <f t="shared" si="24"/>
        <v>19151472</v>
      </c>
      <c r="S166" s="130">
        <f>S167+S168</f>
        <v>0</v>
      </c>
      <c r="T166" s="132">
        <f>T167+T168</f>
        <v>19151472</v>
      </c>
    </row>
    <row r="167" spans="1:20" ht="20.25" x14ac:dyDescent="0.2">
      <c r="A167" s="159" t="s">
        <v>305</v>
      </c>
      <c r="B167" s="5" t="s">
        <v>306</v>
      </c>
      <c r="C167" s="141">
        <f>D167+E167</f>
        <v>-244402</v>
      </c>
      <c r="D167" s="139">
        <v>449534</v>
      </c>
      <c r="E167" s="142">
        <v>-693936</v>
      </c>
      <c r="F167" s="141">
        <f t="shared" si="20"/>
        <v>0</v>
      </c>
      <c r="G167" s="139"/>
      <c r="H167" s="142"/>
      <c r="I167" s="141">
        <f>J167+K167</f>
        <v>0</v>
      </c>
      <c r="J167" s="139"/>
      <c r="K167" s="142"/>
      <c r="L167" s="146">
        <f t="shared" si="21"/>
        <v>0</v>
      </c>
      <c r="M167" s="139"/>
      <c r="N167" s="142"/>
      <c r="O167" s="141">
        <f t="shared" si="23"/>
        <v>0</v>
      </c>
      <c r="P167" s="139"/>
      <c r="Q167" s="142"/>
      <c r="R167" s="141">
        <f t="shared" si="24"/>
        <v>0</v>
      </c>
      <c r="S167" s="139"/>
      <c r="T167" s="142"/>
    </row>
    <row r="168" spans="1:20" ht="21" thickBot="1" x14ac:dyDescent="0.25">
      <c r="A168" s="173" t="s">
        <v>307</v>
      </c>
      <c r="B168" s="181" t="s">
        <v>308</v>
      </c>
      <c r="C168" s="154">
        <f>D168+E168</f>
        <v>19526990</v>
      </c>
      <c r="D168" s="148">
        <v>90689</v>
      </c>
      <c r="E168" s="149">
        <v>19436301</v>
      </c>
      <c r="F168" s="147">
        <f t="shared" si="20"/>
        <v>13531177</v>
      </c>
      <c r="G168" s="148"/>
      <c r="H168" s="149">
        <v>13531177</v>
      </c>
      <c r="I168" s="147">
        <f>J168+K168</f>
        <v>19220387</v>
      </c>
      <c r="J168" s="148">
        <v>68915</v>
      </c>
      <c r="K168" s="149">
        <v>19151472</v>
      </c>
      <c r="L168" s="153">
        <f t="shared" si="21"/>
        <v>19156472</v>
      </c>
      <c r="M168" s="148">
        <v>5000</v>
      </c>
      <c r="N168" s="149">
        <v>19151472</v>
      </c>
      <c r="O168" s="147">
        <f t="shared" si="23"/>
        <v>19151472</v>
      </c>
      <c r="P168" s="148"/>
      <c r="Q168" s="149">
        <v>19151472</v>
      </c>
      <c r="R168" s="147">
        <f t="shared" si="24"/>
        <v>19151472</v>
      </c>
      <c r="S168" s="148"/>
      <c r="T168" s="149">
        <v>19151472</v>
      </c>
    </row>
  </sheetData>
  <mergeCells count="9">
    <mergeCell ref="A1:Q1"/>
    <mergeCell ref="L3:N3"/>
    <mergeCell ref="O3:Q3"/>
    <mergeCell ref="R3:T3"/>
    <mergeCell ref="A3:A4"/>
    <mergeCell ref="B3:B4"/>
    <mergeCell ref="C3:E3"/>
    <mergeCell ref="F3:H3"/>
    <mergeCell ref="I3:K3"/>
  </mergeCells>
  <phoneticPr fontId="0" type="noConversion"/>
  <pageMargins left="0.31496062992125984" right="0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151"/>
  <sheetViews>
    <sheetView workbookViewId="0">
      <selection activeCell="D151" sqref="D151"/>
    </sheetView>
  </sheetViews>
  <sheetFormatPr defaultRowHeight="12.75" x14ac:dyDescent="0.2"/>
  <cols>
    <col min="1" max="1" width="22.7109375" customWidth="1"/>
    <col min="2" max="2" width="32.28515625" customWidth="1"/>
    <col min="3" max="3" width="14.5703125" customWidth="1"/>
    <col min="4" max="4" width="15" customWidth="1"/>
    <col min="5" max="5" width="13.28515625" customWidth="1"/>
    <col min="6" max="6" width="14.28515625" customWidth="1"/>
    <col min="7" max="7" width="13.42578125" customWidth="1"/>
    <col min="8" max="8" width="12.42578125" customWidth="1"/>
    <col min="9" max="9" width="13.28515625" customWidth="1"/>
    <col min="10" max="10" width="14" customWidth="1"/>
    <col min="11" max="11" width="12" customWidth="1"/>
    <col min="12" max="12" width="13.7109375" customWidth="1"/>
    <col min="13" max="13" width="13" customWidth="1"/>
    <col min="14" max="14" width="12.42578125" customWidth="1"/>
  </cols>
  <sheetData>
    <row r="1" spans="1:14" ht="15.75" x14ac:dyDescent="0.2">
      <c r="A1" s="237" t="s">
        <v>386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4" ht="13.5" thickBot="1" x14ac:dyDescent="0.25">
      <c r="A2" s="8"/>
      <c r="B2" s="8"/>
      <c r="L2" t="s">
        <v>387</v>
      </c>
    </row>
    <row r="3" spans="1:14" x14ac:dyDescent="0.2">
      <c r="A3" s="219" t="s">
        <v>2</v>
      </c>
      <c r="B3" s="220"/>
      <c r="C3" s="238" t="s">
        <v>388</v>
      </c>
      <c r="D3" s="239"/>
      <c r="E3" s="240"/>
      <c r="F3" s="238" t="s">
        <v>389</v>
      </c>
      <c r="G3" s="239"/>
      <c r="H3" s="241"/>
      <c r="I3" s="238" t="s">
        <v>390</v>
      </c>
      <c r="J3" s="239"/>
      <c r="K3" s="241"/>
      <c r="L3" s="238" t="s">
        <v>6</v>
      </c>
      <c r="M3" s="239"/>
      <c r="N3" s="241"/>
    </row>
    <row r="4" spans="1:14" ht="36" x14ac:dyDescent="0.2">
      <c r="A4" s="219"/>
      <c r="B4" s="220"/>
      <c r="C4" s="42" t="s">
        <v>9</v>
      </c>
      <c r="D4" s="7" t="s">
        <v>10</v>
      </c>
      <c r="E4" s="40" t="s">
        <v>11</v>
      </c>
      <c r="F4" s="42" t="s">
        <v>9</v>
      </c>
      <c r="G4" s="7" t="s">
        <v>10</v>
      </c>
      <c r="H4" s="43" t="s">
        <v>11</v>
      </c>
      <c r="I4" s="42" t="s">
        <v>9</v>
      </c>
      <c r="J4" s="7" t="s">
        <v>10</v>
      </c>
      <c r="K4" s="43" t="s">
        <v>11</v>
      </c>
      <c r="L4" s="42" t="s">
        <v>9</v>
      </c>
      <c r="M4" s="7" t="s">
        <v>10</v>
      </c>
      <c r="N4" s="43" t="s">
        <v>11</v>
      </c>
    </row>
    <row r="5" spans="1:14" ht="25.5" x14ac:dyDescent="0.2">
      <c r="A5" s="1" t="s">
        <v>14</v>
      </c>
      <c r="B5" s="61" t="s">
        <v>15</v>
      </c>
      <c r="C5" s="10">
        <f t="shared" ref="C5:N5" si="0">SUM(C9+C18+C28+C39+C49+C54+C66+C79+C89+C103+C107+C121+C123+C147)</f>
        <v>30982233.699999999</v>
      </c>
      <c r="D5" s="11">
        <f t="shared" si="0"/>
        <v>24028732.399999999</v>
      </c>
      <c r="E5" s="14">
        <f t="shared" si="0"/>
        <v>6953501.2999999998</v>
      </c>
      <c r="F5" s="46">
        <f t="shared" si="0"/>
        <v>16641949</v>
      </c>
      <c r="G5" s="11">
        <f t="shared" si="0"/>
        <v>14878560</v>
      </c>
      <c r="H5" s="53">
        <f t="shared" si="0"/>
        <v>1763389</v>
      </c>
      <c r="I5" s="46">
        <f t="shared" si="0"/>
        <v>18295392</v>
      </c>
      <c r="J5" s="11">
        <f t="shared" si="0"/>
        <v>16529599</v>
      </c>
      <c r="K5" s="53">
        <f t="shared" si="0"/>
        <v>1765793</v>
      </c>
      <c r="L5" s="10">
        <f t="shared" si="0"/>
        <v>18687281</v>
      </c>
      <c r="M5" s="11">
        <f t="shared" si="0"/>
        <v>16917857</v>
      </c>
      <c r="N5" s="44">
        <f t="shared" si="0"/>
        <v>1769424</v>
      </c>
    </row>
    <row r="6" spans="1:14" x14ac:dyDescent="0.2">
      <c r="A6" s="3"/>
      <c r="B6" s="62" t="s">
        <v>16</v>
      </c>
      <c r="C6" s="12">
        <f t="shared" ref="C6:N6" si="1">C9+C18+C28+C39+C49+C54+C66</f>
        <v>29654483</v>
      </c>
      <c r="D6" s="13">
        <f t="shared" si="1"/>
        <v>23702386.699999999</v>
      </c>
      <c r="E6" s="60">
        <f t="shared" si="1"/>
        <v>5952096.2999999998</v>
      </c>
      <c r="F6" s="41">
        <f t="shared" si="1"/>
        <v>16177525</v>
      </c>
      <c r="G6" s="13">
        <f t="shared" si="1"/>
        <v>14674768</v>
      </c>
      <c r="H6" s="54">
        <f t="shared" si="1"/>
        <v>1502757</v>
      </c>
      <c r="I6" s="41">
        <f t="shared" si="1"/>
        <v>17840662</v>
      </c>
      <c r="J6" s="13">
        <f t="shared" si="1"/>
        <v>16329822</v>
      </c>
      <c r="K6" s="54">
        <f t="shared" si="1"/>
        <v>1510840</v>
      </c>
      <c r="L6" s="12">
        <f t="shared" si="1"/>
        <v>18244172</v>
      </c>
      <c r="M6" s="13">
        <f t="shared" si="1"/>
        <v>16725239</v>
      </c>
      <c r="N6" s="45">
        <f t="shared" si="1"/>
        <v>1518933</v>
      </c>
    </row>
    <row r="7" spans="1:14" x14ac:dyDescent="0.2">
      <c r="A7" s="3"/>
      <c r="B7" s="62" t="s">
        <v>17</v>
      </c>
      <c r="C7" s="12">
        <f t="shared" ref="C7:N7" si="2">C79+C89+C103+C107+C121+C123+C147</f>
        <v>1327750.7</v>
      </c>
      <c r="D7" s="12">
        <f t="shared" si="2"/>
        <v>326345.7</v>
      </c>
      <c r="E7" s="41">
        <f t="shared" si="2"/>
        <v>1001405</v>
      </c>
      <c r="F7" s="41">
        <f t="shared" si="2"/>
        <v>464424</v>
      </c>
      <c r="G7" s="13">
        <f t="shared" si="2"/>
        <v>203792</v>
      </c>
      <c r="H7" s="54">
        <f t="shared" si="2"/>
        <v>260632</v>
      </c>
      <c r="I7" s="41">
        <f t="shared" si="2"/>
        <v>454730</v>
      </c>
      <c r="J7" s="13">
        <f t="shared" si="2"/>
        <v>199777</v>
      </c>
      <c r="K7" s="54">
        <f t="shared" si="2"/>
        <v>254953</v>
      </c>
      <c r="L7" s="12">
        <f t="shared" si="2"/>
        <v>443109</v>
      </c>
      <c r="M7" s="13">
        <f t="shared" si="2"/>
        <v>192618</v>
      </c>
      <c r="N7" s="45">
        <f t="shared" si="2"/>
        <v>250491</v>
      </c>
    </row>
    <row r="8" spans="1:14" x14ac:dyDescent="0.2">
      <c r="A8" s="6"/>
      <c r="B8" s="29"/>
      <c r="C8" s="46"/>
      <c r="D8" s="11"/>
      <c r="E8" s="14"/>
      <c r="F8" s="46"/>
      <c r="G8" s="11"/>
      <c r="H8" s="53"/>
      <c r="I8" s="46"/>
      <c r="J8" s="11"/>
      <c r="K8" s="53"/>
      <c r="L8" s="10"/>
      <c r="M8" s="11"/>
      <c r="N8" s="44"/>
    </row>
    <row r="9" spans="1:14" x14ac:dyDescent="0.2">
      <c r="A9" s="20" t="s">
        <v>18</v>
      </c>
      <c r="B9" s="63" t="s">
        <v>19</v>
      </c>
      <c r="C9" s="47">
        <f>D9+E9</f>
        <v>20281124</v>
      </c>
      <c r="D9" s="11">
        <f>D10+D13</f>
        <v>16427760.699999999</v>
      </c>
      <c r="E9" s="14">
        <f>E10+E13</f>
        <v>3853363.3</v>
      </c>
      <c r="F9" s="52">
        <f>G9+H9</f>
        <v>10169203</v>
      </c>
      <c r="G9" s="11">
        <f>G10+G13</f>
        <v>10169203</v>
      </c>
      <c r="H9" s="53">
        <f>H10+H13</f>
        <v>0</v>
      </c>
      <c r="I9" s="52">
        <f>J9+K9</f>
        <v>11397293</v>
      </c>
      <c r="J9" s="11">
        <f>J10+J13</f>
        <v>11397293</v>
      </c>
      <c r="K9" s="53">
        <f>K10+K13</f>
        <v>0</v>
      </c>
      <c r="L9" s="47">
        <f>M9+N9</f>
        <v>11645919</v>
      </c>
      <c r="M9" s="11">
        <f>M10+M13</f>
        <v>11645919</v>
      </c>
      <c r="N9" s="44">
        <f>N10+N13</f>
        <v>0</v>
      </c>
    </row>
    <row r="10" spans="1:14" x14ac:dyDescent="0.2">
      <c r="A10" s="23" t="s">
        <v>20</v>
      </c>
      <c r="B10" s="29" t="s">
        <v>21</v>
      </c>
      <c r="C10" s="47">
        <f t="shared" ref="C10:C37" si="3">D10+E10</f>
        <v>10724859</v>
      </c>
      <c r="D10" s="11">
        <f>SUM(D11:D12)</f>
        <v>10724859</v>
      </c>
      <c r="E10" s="14"/>
      <c r="F10" s="52">
        <f t="shared" ref="F10:F64" si="4">G10+H10</f>
        <v>10169203</v>
      </c>
      <c r="G10" s="11">
        <f>SUM(G11:G12)</f>
        <v>10169203</v>
      </c>
      <c r="H10" s="53"/>
      <c r="I10" s="52">
        <f t="shared" ref="I10:I64" si="5">J10+K10</f>
        <v>11397293</v>
      </c>
      <c r="J10" s="11">
        <f>SUM(J11:J12)</f>
        <v>11397293</v>
      </c>
      <c r="K10" s="53"/>
      <c r="L10" s="47">
        <f t="shared" ref="L10:L64" si="6">M10+N10</f>
        <v>11645919</v>
      </c>
      <c r="M10" s="11">
        <f>SUM(M11:M12)</f>
        <v>11645919</v>
      </c>
      <c r="N10" s="44"/>
    </row>
    <row r="11" spans="1:14" ht="38.25" x14ac:dyDescent="0.2">
      <c r="A11" s="24" t="s">
        <v>22</v>
      </c>
      <c r="B11" s="5" t="s">
        <v>23</v>
      </c>
      <c r="C11" s="47">
        <f t="shared" si="3"/>
        <v>10724859</v>
      </c>
      <c r="D11" s="9">
        <v>10724859</v>
      </c>
      <c r="E11" s="9"/>
      <c r="F11" s="52">
        <f t="shared" si="4"/>
        <v>10169203</v>
      </c>
      <c r="G11" s="15">
        <v>10169203</v>
      </c>
      <c r="H11" s="55"/>
      <c r="I11" s="52">
        <f t="shared" si="5"/>
        <v>11397293</v>
      </c>
      <c r="J11" s="15">
        <v>11397293</v>
      </c>
      <c r="K11" s="55"/>
      <c r="L11" s="47">
        <f t="shared" si="6"/>
        <v>11645919</v>
      </c>
      <c r="M11" s="9">
        <v>11645919</v>
      </c>
      <c r="N11" s="48"/>
    </row>
    <row r="12" spans="1:14" ht="127.5" hidden="1" x14ac:dyDescent="0.2">
      <c r="A12" s="24" t="s">
        <v>318</v>
      </c>
      <c r="B12" s="5" t="s">
        <v>391</v>
      </c>
      <c r="C12" s="47">
        <f t="shared" si="3"/>
        <v>0</v>
      </c>
      <c r="D12" s="9"/>
      <c r="E12" s="9"/>
      <c r="F12" s="52">
        <f t="shared" si="4"/>
        <v>0</v>
      </c>
      <c r="G12" s="15"/>
      <c r="H12" s="55"/>
      <c r="I12" s="47">
        <f t="shared" si="5"/>
        <v>0</v>
      </c>
      <c r="J12" s="9"/>
      <c r="K12" s="48"/>
      <c r="L12" s="47">
        <f t="shared" si="6"/>
        <v>0</v>
      </c>
      <c r="M12" s="15"/>
      <c r="N12" s="48"/>
    </row>
    <row r="13" spans="1:14" ht="25.5" x14ac:dyDescent="0.2">
      <c r="A13" s="23" t="s">
        <v>24</v>
      </c>
      <c r="B13" s="29" t="s">
        <v>25</v>
      </c>
      <c r="C13" s="47">
        <f t="shared" si="3"/>
        <v>9556265</v>
      </c>
      <c r="D13" s="11">
        <f>D14+D15+D16+D17</f>
        <v>5702901.7000000002</v>
      </c>
      <c r="E13" s="14">
        <f>E14+E15+E16+E17</f>
        <v>3853363.3</v>
      </c>
      <c r="F13" s="52">
        <f t="shared" si="4"/>
        <v>0</v>
      </c>
      <c r="G13" s="11">
        <f>G14+G15+G16+G17</f>
        <v>0</v>
      </c>
      <c r="H13" s="53">
        <f>H14+H15+H16+H17</f>
        <v>0</v>
      </c>
      <c r="I13" s="47">
        <f t="shared" si="5"/>
        <v>0</v>
      </c>
      <c r="J13" s="11">
        <f>J14+J15+J16+J17</f>
        <v>0</v>
      </c>
      <c r="K13" s="44">
        <f>K14+K15+K16+K17</f>
        <v>0</v>
      </c>
      <c r="L13" s="47">
        <f t="shared" si="6"/>
        <v>0</v>
      </c>
      <c r="M13" s="11">
        <f>M14+M15+M16+M17</f>
        <v>0</v>
      </c>
      <c r="N13" s="44">
        <f>N14+N15+N16+N17</f>
        <v>0</v>
      </c>
    </row>
    <row r="14" spans="1:14" ht="89.25" x14ac:dyDescent="0.2">
      <c r="A14" s="24" t="s">
        <v>26</v>
      </c>
      <c r="B14" s="4" t="s">
        <v>392</v>
      </c>
      <c r="C14" s="47">
        <f t="shared" si="3"/>
        <v>9366269</v>
      </c>
      <c r="D14" s="38">
        <v>5576136</v>
      </c>
      <c r="E14" s="14">
        <v>3790133</v>
      </c>
      <c r="F14" s="52">
        <f t="shared" si="4"/>
        <v>0</v>
      </c>
      <c r="G14" s="16"/>
      <c r="H14" s="53"/>
      <c r="I14" s="47">
        <f t="shared" si="5"/>
        <v>0</v>
      </c>
      <c r="J14" s="16"/>
      <c r="K14" s="44"/>
      <c r="L14" s="47">
        <f t="shared" si="6"/>
        <v>0</v>
      </c>
      <c r="M14" s="16"/>
      <c r="N14" s="44"/>
    </row>
    <row r="15" spans="1:14" ht="63.75" x14ac:dyDescent="0.2">
      <c r="A15" s="24" t="s">
        <v>28</v>
      </c>
      <c r="B15" s="4" t="s">
        <v>393</v>
      </c>
      <c r="C15" s="47">
        <f t="shared" si="3"/>
        <v>180276</v>
      </c>
      <c r="D15" s="39">
        <v>118092</v>
      </c>
      <c r="E15" s="39">
        <v>62184</v>
      </c>
      <c r="F15" s="47">
        <f t="shared" si="4"/>
        <v>0</v>
      </c>
      <c r="G15" s="39"/>
      <c r="H15" s="49"/>
      <c r="I15" s="47">
        <f t="shared" si="5"/>
        <v>0</v>
      </c>
      <c r="J15" s="17"/>
      <c r="K15" s="49"/>
      <c r="L15" s="47">
        <f t="shared" si="6"/>
        <v>0</v>
      </c>
      <c r="M15" s="17"/>
      <c r="N15" s="49"/>
    </row>
    <row r="16" spans="1:14" ht="76.5" x14ac:dyDescent="0.2">
      <c r="A16" s="19" t="s">
        <v>30</v>
      </c>
      <c r="B16" s="4" t="s">
        <v>394</v>
      </c>
      <c r="C16" s="47">
        <f t="shared" si="3"/>
        <v>0</v>
      </c>
      <c r="D16" s="38">
        <v>0</v>
      </c>
      <c r="E16" s="9">
        <v>0</v>
      </c>
      <c r="F16" s="47">
        <f t="shared" si="4"/>
        <v>0</v>
      </c>
      <c r="G16" s="38"/>
      <c r="H16" s="48"/>
      <c r="I16" s="47">
        <f t="shared" si="5"/>
        <v>0</v>
      </c>
      <c r="J16" s="16"/>
      <c r="K16" s="48"/>
      <c r="L16" s="47">
        <f t="shared" si="6"/>
        <v>0</v>
      </c>
      <c r="M16" s="16"/>
      <c r="N16" s="48"/>
    </row>
    <row r="17" spans="1:14" ht="140.25" x14ac:dyDescent="0.2">
      <c r="A17" s="19" t="s">
        <v>395</v>
      </c>
      <c r="B17" s="5" t="s">
        <v>396</v>
      </c>
      <c r="C17" s="47">
        <f t="shared" si="3"/>
        <v>9720</v>
      </c>
      <c r="D17" s="38">
        <v>8673.7000000000007</v>
      </c>
      <c r="E17" s="9">
        <v>1046.3</v>
      </c>
      <c r="F17" s="47">
        <f t="shared" si="4"/>
        <v>0</v>
      </c>
      <c r="G17" s="38"/>
      <c r="H17" s="48"/>
      <c r="I17" s="47">
        <f t="shared" si="5"/>
        <v>0</v>
      </c>
      <c r="J17" s="16"/>
      <c r="K17" s="48"/>
      <c r="L17" s="47">
        <f t="shared" si="6"/>
        <v>0</v>
      </c>
      <c r="M17" s="16"/>
      <c r="N17" s="48"/>
    </row>
    <row r="18" spans="1:14" ht="51" x14ac:dyDescent="0.2">
      <c r="A18" s="20" t="s">
        <v>34</v>
      </c>
      <c r="B18" s="63" t="s">
        <v>35</v>
      </c>
      <c r="C18" s="47">
        <f t="shared" si="3"/>
        <v>3024952</v>
      </c>
      <c r="D18" s="11">
        <f>D19</f>
        <v>3024952</v>
      </c>
      <c r="E18" s="14">
        <f>E19</f>
        <v>0</v>
      </c>
      <c r="F18" s="47">
        <f t="shared" si="4"/>
        <v>3653879</v>
      </c>
      <c r="G18" s="11">
        <f>G19</f>
        <v>3653879</v>
      </c>
      <c r="H18" s="44">
        <f>H19</f>
        <v>0</v>
      </c>
      <c r="I18" s="47">
        <f t="shared" si="5"/>
        <v>4057917</v>
      </c>
      <c r="J18" s="11">
        <f>J19</f>
        <v>4057917</v>
      </c>
      <c r="K18" s="44">
        <f>K19</f>
        <v>0</v>
      </c>
      <c r="L18" s="47">
        <f t="shared" si="6"/>
        <v>4178081</v>
      </c>
      <c r="M18" s="11">
        <f>M19</f>
        <v>4178081</v>
      </c>
      <c r="N18" s="44">
        <f>N19</f>
        <v>0</v>
      </c>
    </row>
    <row r="19" spans="1:14" ht="51" x14ac:dyDescent="0.2">
      <c r="A19" s="23" t="s">
        <v>36</v>
      </c>
      <c r="B19" s="29" t="s">
        <v>397</v>
      </c>
      <c r="C19" s="47">
        <f t="shared" si="3"/>
        <v>3024952</v>
      </c>
      <c r="D19" s="11">
        <f>SUM(D20:D27)</f>
        <v>3024952</v>
      </c>
      <c r="E19" s="14">
        <f>SUM(E20:E27)</f>
        <v>0</v>
      </c>
      <c r="F19" s="47">
        <f t="shared" si="4"/>
        <v>3653879</v>
      </c>
      <c r="G19" s="11">
        <f>SUM(G20:G27)</f>
        <v>3653879</v>
      </c>
      <c r="H19" s="44">
        <f>SUM(H20:H27)</f>
        <v>0</v>
      </c>
      <c r="I19" s="47">
        <f t="shared" si="5"/>
        <v>4057917</v>
      </c>
      <c r="J19" s="11">
        <f>SUM(J20:J27)</f>
        <v>4057917</v>
      </c>
      <c r="K19" s="44">
        <f>SUM(K20:K27)</f>
        <v>0</v>
      </c>
      <c r="L19" s="47">
        <f t="shared" si="6"/>
        <v>4178081</v>
      </c>
      <c r="M19" s="11">
        <f>SUM(M20:M27)</f>
        <v>4178081</v>
      </c>
      <c r="N19" s="44">
        <f>SUM(N20:N27)</f>
        <v>0</v>
      </c>
    </row>
    <row r="20" spans="1:14" ht="63.75" x14ac:dyDescent="0.2">
      <c r="A20" s="21" t="s">
        <v>398</v>
      </c>
      <c r="B20" s="4" t="s">
        <v>399</v>
      </c>
      <c r="C20" s="47">
        <f t="shared" si="3"/>
        <v>370</v>
      </c>
      <c r="D20" s="9">
        <v>370</v>
      </c>
      <c r="E20" s="9"/>
      <c r="F20" s="47">
        <f t="shared" si="4"/>
        <v>708</v>
      </c>
      <c r="G20" s="9">
        <v>708</v>
      </c>
      <c r="H20" s="48"/>
      <c r="I20" s="47">
        <f t="shared" si="5"/>
        <v>925</v>
      </c>
      <c r="J20" s="9">
        <v>925</v>
      </c>
      <c r="K20" s="48"/>
      <c r="L20" s="47">
        <f t="shared" si="6"/>
        <v>1013</v>
      </c>
      <c r="M20" s="15">
        <v>1013</v>
      </c>
      <c r="N20" s="48"/>
    </row>
    <row r="21" spans="1:14" ht="25.5" x14ac:dyDescent="0.2">
      <c r="A21" s="21" t="s">
        <v>400</v>
      </c>
      <c r="B21" s="4" t="s">
        <v>401</v>
      </c>
      <c r="C21" s="47">
        <f t="shared" si="3"/>
        <v>0</v>
      </c>
      <c r="D21" s="9"/>
      <c r="E21" s="9"/>
      <c r="F21" s="47">
        <f t="shared" si="4"/>
        <v>0</v>
      </c>
      <c r="G21" s="9"/>
      <c r="H21" s="48"/>
      <c r="I21" s="47">
        <f t="shared" si="5"/>
        <v>0</v>
      </c>
      <c r="J21" s="9"/>
      <c r="K21" s="48"/>
      <c r="L21" s="47">
        <f t="shared" si="6"/>
        <v>0</v>
      </c>
      <c r="M21" s="15"/>
      <c r="N21" s="48"/>
    </row>
    <row r="22" spans="1:14" ht="25.5" x14ac:dyDescent="0.2">
      <c r="A22" s="24" t="s">
        <v>42</v>
      </c>
      <c r="B22" s="5" t="s">
        <v>43</v>
      </c>
      <c r="C22" s="47">
        <f t="shared" si="3"/>
        <v>720576</v>
      </c>
      <c r="D22" s="9">
        <v>720576</v>
      </c>
      <c r="E22" s="9"/>
      <c r="F22" s="47">
        <f t="shared" si="4"/>
        <v>900570</v>
      </c>
      <c r="G22" s="9">
        <v>900570</v>
      </c>
      <c r="H22" s="48"/>
      <c r="I22" s="47">
        <f t="shared" si="5"/>
        <v>1080684</v>
      </c>
      <c r="J22" s="9">
        <v>1080684</v>
      </c>
      <c r="K22" s="48"/>
      <c r="L22" s="47">
        <f t="shared" si="6"/>
        <v>1200760</v>
      </c>
      <c r="M22" s="15">
        <v>1200760</v>
      </c>
      <c r="N22" s="48"/>
    </row>
    <row r="23" spans="1:14" ht="76.5" x14ac:dyDescent="0.2">
      <c r="A23" s="24" t="s">
        <v>44</v>
      </c>
      <c r="B23" s="5" t="s">
        <v>402</v>
      </c>
      <c r="C23" s="47">
        <f t="shared" si="3"/>
        <v>52827</v>
      </c>
      <c r="D23" s="9">
        <v>52827</v>
      </c>
      <c r="E23" s="9"/>
      <c r="F23" s="47">
        <f t="shared" si="4"/>
        <v>116054</v>
      </c>
      <c r="G23" s="9">
        <v>116054</v>
      </c>
      <c r="H23" s="48"/>
      <c r="I23" s="47">
        <f t="shared" si="5"/>
        <v>0</v>
      </c>
      <c r="J23" s="9">
        <v>0</v>
      </c>
      <c r="K23" s="48"/>
      <c r="L23" s="47">
        <f t="shared" si="6"/>
        <v>0</v>
      </c>
      <c r="M23" s="15">
        <v>0</v>
      </c>
      <c r="N23" s="48"/>
    </row>
    <row r="24" spans="1:14" ht="63.75" x14ac:dyDescent="0.2">
      <c r="A24" s="24" t="s">
        <v>403</v>
      </c>
      <c r="B24" s="5" t="s">
        <v>404</v>
      </c>
      <c r="C24" s="47">
        <f t="shared" si="3"/>
        <v>721303</v>
      </c>
      <c r="D24" s="16">
        <v>721303</v>
      </c>
      <c r="E24" s="9"/>
      <c r="F24" s="47">
        <f t="shared" si="4"/>
        <v>885146</v>
      </c>
      <c r="G24" s="16">
        <v>885146</v>
      </c>
      <c r="H24" s="48"/>
      <c r="I24" s="47">
        <f t="shared" si="5"/>
        <v>993124</v>
      </c>
      <c r="J24" s="16">
        <v>993124</v>
      </c>
      <c r="K24" s="48"/>
      <c r="L24" s="47">
        <f t="shared" si="6"/>
        <v>993124</v>
      </c>
      <c r="M24" s="16">
        <v>993124</v>
      </c>
      <c r="N24" s="48"/>
    </row>
    <row r="25" spans="1:14" ht="89.25" x14ac:dyDescent="0.2">
      <c r="A25" s="24" t="s">
        <v>405</v>
      </c>
      <c r="B25" s="5" t="s">
        <v>406</v>
      </c>
      <c r="C25" s="47">
        <f t="shared" si="3"/>
        <v>24382</v>
      </c>
      <c r="D25" s="16">
        <v>24382</v>
      </c>
      <c r="E25" s="9"/>
      <c r="F25" s="47">
        <f t="shared" si="4"/>
        <v>26738</v>
      </c>
      <c r="G25" s="16">
        <v>26738</v>
      </c>
      <c r="H25" s="48"/>
      <c r="I25" s="47">
        <f t="shared" si="5"/>
        <v>29412</v>
      </c>
      <c r="J25" s="16">
        <v>29412</v>
      </c>
      <c r="K25" s="48"/>
      <c r="L25" s="47">
        <f t="shared" si="6"/>
        <v>29412</v>
      </c>
      <c r="M25" s="16">
        <v>29412</v>
      </c>
      <c r="N25" s="48"/>
    </row>
    <row r="26" spans="1:14" ht="89.25" x14ac:dyDescent="0.2">
      <c r="A26" s="24" t="s">
        <v>407</v>
      </c>
      <c r="B26" s="5" t="s">
        <v>408</v>
      </c>
      <c r="C26" s="47">
        <f t="shared" si="3"/>
        <v>1444903</v>
      </c>
      <c r="D26" s="16">
        <v>1444903</v>
      </c>
      <c r="E26" s="9"/>
      <c r="F26" s="47">
        <f t="shared" si="4"/>
        <v>1658621</v>
      </c>
      <c r="G26" s="16">
        <v>1658621</v>
      </c>
      <c r="H26" s="48"/>
      <c r="I26" s="47">
        <f t="shared" si="5"/>
        <v>1881124</v>
      </c>
      <c r="J26" s="16">
        <v>1881124</v>
      </c>
      <c r="K26" s="48"/>
      <c r="L26" s="47">
        <f t="shared" si="6"/>
        <v>1881124</v>
      </c>
      <c r="M26" s="16">
        <v>1881124</v>
      </c>
      <c r="N26" s="48"/>
    </row>
    <row r="27" spans="1:14" ht="89.25" x14ac:dyDescent="0.2">
      <c r="A27" s="24" t="s">
        <v>409</v>
      </c>
      <c r="B27" s="5" t="s">
        <v>410</v>
      </c>
      <c r="C27" s="47">
        <f t="shared" si="3"/>
        <v>60591</v>
      </c>
      <c r="D27" s="16">
        <v>60591</v>
      </c>
      <c r="E27" s="9"/>
      <c r="F27" s="47">
        <f t="shared" si="4"/>
        <v>66042</v>
      </c>
      <c r="G27" s="16">
        <v>66042</v>
      </c>
      <c r="H27" s="48"/>
      <c r="I27" s="47">
        <f t="shared" si="5"/>
        <v>72648</v>
      </c>
      <c r="J27" s="16">
        <v>72648</v>
      </c>
      <c r="K27" s="48"/>
      <c r="L27" s="47">
        <f t="shared" si="6"/>
        <v>72648</v>
      </c>
      <c r="M27" s="16">
        <v>72648</v>
      </c>
      <c r="N27" s="48"/>
    </row>
    <row r="28" spans="1:14" ht="25.5" x14ac:dyDescent="0.2">
      <c r="A28" s="23" t="s">
        <v>54</v>
      </c>
      <c r="B28" s="29" t="s">
        <v>55</v>
      </c>
      <c r="C28" s="47">
        <f t="shared" si="3"/>
        <v>1677076</v>
      </c>
      <c r="D28" s="11">
        <f>D29+D35+D36+D38+D37</f>
        <v>1043299</v>
      </c>
      <c r="E28" s="14">
        <f>E29+E35+E36+E38+E37</f>
        <v>633777</v>
      </c>
      <c r="F28" s="47">
        <f t="shared" si="4"/>
        <v>20009</v>
      </c>
      <c r="G28" s="11">
        <f>G29+G35+G36+G38+G37</f>
        <v>0</v>
      </c>
      <c r="H28" s="44">
        <f>H29+H35+H36+H38+H37</f>
        <v>20009</v>
      </c>
      <c r="I28" s="47">
        <f t="shared" si="5"/>
        <v>21105</v>
      </c>
      <c r="J28" s="11">
        <f>J29+J35+J36+J38+J37</f>
        <v>0</v>
      </c>
      <c r="K28" s="44">
        <f>K29+K35+K36+K38+K37</f>
        <v>21105</v>
      </c>
      <c r="L28" s="47">
        <f t="shared" si="6"/>
        <v>22094</v>
      </c>
      <c r="M28" s="11">
        <f>M29+M35+M36+M38+M37</f>
        <v>0</v>
      </c>
      <c r="N28" s="44">
        <f>N29+N35+N36+N38+N37</f>
        <v>22094</v>
      </c>
    </row>
    <row r="29" spans="1:14" ht="38.25" x14ac:dyDescent="0.2">
      <c r="A29" s="23" t="s">
        <v>56</v>
      </c>
      <c r="B29" s="29" t="s">
        <v>57</v>
      </c>
      <c r="C29" s="47">
        <f t="shared" si="3"/>
        <v>1038770</v>
      </c>
      <c r="D29" s="11">
        <f>SUM(D30:D34)</f>
        <v>1038770</v>
      </c>
      <c r="E29" s="14"/>
      <c r="F29" s="47">
        <f t="shared" si="4"/>
        <v>0</v>
      </c>
      <c r="G29" s="11">
        <f>SUM(G30:G34)</f>
        <v>0</v>
      </c>
      <c r="H29" s="44"/>
      <c r="I29" s="47">
        <f t="shared" si="5"/>
        <v>0</v>
      </c>
      <c r="J29" s="11"/>
      <c r="K29" s="44"/>
      <c r="L29" s="47">
        <f t="shared" si="6"/>
        <v>0</v>
      </c>
      <c r="M29" s="11"/>
      <c r="N29" s="44"/>
    </row>
    <row r="30" spans="1:14" ht="51" x14ac:dyDescent="0.2">
      <c r="A30" s="19" t="s">
        <v>58</v>
      </c>
      <c r="B30" s="4" t="s">
        <v>59</v>
      </c>
      <c r="C30" s="47">
        <f t="shared" si="3"/>
        <v>722641</v>
      </c>
      <c r="D30" s="9">
        <v>722641</v>
      </c>
      <c r="E30" s="9"/>
      <c r="F30" s="47">
        <f t="shared" si="4"/>
        <v>0</v>
      </c>
      <c r="G30" s="9"/>
      <c r="H30" s="48"/>
      <c r="I30" s="47">
        <f t="shared" si="5"/>
        <v>0</v>
      </c>
      <c r="J30" s="9"/>
      <c r="K30" s="48"/>
      <c r="L30" s="47">
        <f t="shared" si="6"/>
        <v>0</v>
      </c>
      <c r="M30" s="15"/>
      <c r="N30" s="48"/>
    </row>
    <row r="31" spans="1:14" ht="76.5" x14ac:dyDescent="0.2">
      <c r="A31" s="19" t="s">
        <v>60</v>
      </c>
      <c r="B31" s="4" t="s">
        <v>61</v>
      </c>
      <c r="C31" s="47">
        <f t="shared" si="3"/>
        <v>0</v>
      </c>
      <c r="D31" s="9"/>
      <c r="E31" s="9"/>
      <c r="F31" s="47">
        <f t="shared" si="4"/>
        <v>0</v>
      </c>
      <c r="G31" s="9"/>
      <c r="H31" s="48"/>
      <c r="I31" s="47">
        <f t="shared" si="5"/>
        <v>0</v>
      </c>
      <c r="J31" s="9"/>
      <c r="K31" s="48"/>
      <c r="L31" s="47">
        <f t="shared" si="6"/>
        <v>0</v>
      </c>
      <c r="M31" s="15"/>
      <c r="N31" s="48"/>
    </row>
    <row r="32" spans="1:14" ht="76.5" x14ac:dyDescent="0.2">
      <c r="A32" s="19" t="s">
        <v>62</v>
      </c>
      <c r="B32" s="4" t="s">
        <v>63</v>
      </c>
      <c r="C32" s="47">
        <f t="shared" si="3"/>
        <v>243584</v>
      </c>
      <c r="D32" s="9">
        <v>243584</v>
      </c>
      <c r="E32" s="9"/>
      <c r="F32" s="47">
        <f t="shared" si="4"/>
        <v>0</v>
      </c>
      <c r="G32" s="9"/>
      <c r="H32" s="48"/>
      <c r="I32" s="47">
        <f t="shared" si="5"/>
        <v>0</v>
      </c>
      <c r="J32" s="9"/>
      <c r="K32" s="48"/>
      <c r="L32" s="47">
        <f t="shared" si="6"/>
        <v>0</v>
      </c>
      <c r="M32" s="15"/>
      <c r="N32" s="48"/>
    </row>
    <row r="33" spans="1:14" ht="89.25" x14ac:dyDescent="0.2">
      <c r="A33" s="19" t="s">
        <v>64</v>
      </c>
      <c r="B33" s="4" t="s">
        <v>65</v>
      </c>
      <c r="C33" s="47">
        <f t="shared" si="3"/>
        <v>0</v>
      </c>
      <c r="D33" s="9"/>
      <c r="E33" s="9"/>
      <c r="F33" s="47">
        <f t="shared" si="4"/>
        <v>0</v>
      </c>
      <c r="G33" s="9"/>
      <c r="H33" s="48"/>
      <c r="I33" s="47">
        <f t="shared" si="5"/>
        <v>0</v>
      </c>
      <c r="J33" s="9"/>
      <c r="K33" s="48"/>
      <c r="L33" s="47">
        <f t="shared" si="6"/>
        <v>0</v>
      </c>
      <c r="M33" s="15"/>
      <c r="N33" s="48"/>
    </row>
    <row r="34" spans="1:14" ht="38.25" x14ac:dyDescent="0.2">
      <c r="A34" s="19" t="s">
        <v>66</v>
      </c>
      <c r="B34" s="4" t="s">
        <v>67</v>
      </c>
      <c r="C34" s="47">
        <f t="shared" si="3"/>
        <v>72545</v>
      </c>
      <c r="D34" s="9">
        <v>72545</v>
      </c>
      <c r="E34" s="9"/>
      <c r="F34" s="47">
        <f t="shared" si="4"/>
        <v>0</v>
      </c>
      <c r="G34" s="9"/>
      <c r="H34" s="48"/>
      <c r="I34" s="47">
        <f t="shared" si="5"/>
        <v>0</v>
      </c>
      <c r="J34" s="9"/>
      <c r="K34" s="48"/>
      <c r="L34" s="47">
        <f t="shared" si="6"/>
        <v>0</v>
      </c>
      <c r="M34" s="15"/>
      <c r="N34" s="48"/>
    </row>
    <row r="35" spans="1:14" ht="38.25" x14ac:dyDescent="0.2">
      <c r="A35" s="23" t="s">
        <v>68</v>
      </c>
      <c r="B35" s="29" t="s">
        <v>69</v>
      </c>
      <c r="C35" s="47">
        <f t="shared" si="3"/>
        <v>623230</v>
      </c>
      <c r="D35" s="9"/>
      <c r="E35" s="9">
        <v>623230</v>
      </c>
      <c r="F35" s="47">
        <f t="shared" si="4"/>
        <v>0</v>
      </c>
      <c r="G35" s="9"/>
      <c r="H35" s="48"/>
      <c r="I35" s="47">
        <f t="shared" si="5"/>
        <v>0</v>
      </c>
      <c r="J35" s="9"/>
      <c r="K35" s="48"/>
      <c r="L35" s="47">
        <f t="shared" si="6"/>
        <v>0</v>
      </c>
      <c r="M35" s="15"/>
      <c r="N35" s="48"/>
    </row>
    <row r="36" spans="1:14" ht="63.75" x14ac:dyDescent="0.2">
      <c r="A36" s="23" t="s">
        <v>70</v>
      </c>
      <c r="B36" s="29" t="s">
        <v>71</v>
      </c>
      <c r="C36" s="47">
        <f t="shared" si="3"/>
        <v>0</v>
      </c>
      <c r="D36" s="9"/>
      <c r="E36" s="9">
        <v>0</v>
      </c>
      <c r="F36" s="47">
        <f t="shared" si="4"/>
        <v>0</v>
      </c>
      <c r="G36" s="9"/>
      <c r="H36" s="48"/>
      <c r="I36" s="47">
        <f t="shared" si="5"/>
        <v>0</v>
      </c>
      <c r="J36" s="9"/>
      <c r="K36" s="48"/>
      <c r="L36" s="47">
        <f t="shared" si="6"/>
        <v>0</v>
      </c>
      <c r="M36" s="15"/>
      <c r="N36" s="48"/>
    </row>
    <row r="37" spans="1:14" ht="25.5" x14ac:dyDescent="0.2">
      <c r="A37" s="23" t="s">
        <v>72</v>
      </c>
      <c r="B37" s="29" t="s">
        <v>73</v>
      </c>
      <c r="C37" s="47">
        <f t="shared" si="3"/>
        <v>15076</v>
      </c>
      <c r="D37" s="9">
        <v>4529</v>
      </c>
      <c r="E37" s="9">
        <v>10547</v>
      </c>
      <c r="F37" s="47">
        <f t="shared" si="4"/>
        <v>20009</v>
      </c>
      <c r="G37" s="9"/>
      <c r="H37" s="48">
        <v>20009</v>
      </c>
      <c r="I37" s="47">
        <f t="shared" si="5"/>
        <v>21105</v>
      </c>
      <c r="J37" s="9"/>
      <c r="K37" s="48">
        <v>21105</v>
      </c>
      <c r="L37" s="47">
        <f t="shared" si="6"/>
        <v>22094</v>
      </c>
      <c r="M37" s="15"/>
      <c r="N37" s="48">
        <v>22094</v>
      </c>
    </row>
    <row r="38" spans="1:14" ht="51" x14ac:dyDescent="0.2">
      <c r="A38" s="23" t="s">
        <v>74</v>
      </c>
      <c r="B38" s="29" t="s">
        <v>75</v>
      </c>
      <c r="C38" s="47">
        <v>0</v>
      </c>
      <c r="D38" s="9"/>
      <c r="E38" s="9"/>
      <c r="F38" s="47">
        <v>0</v>
      </c>
      <c r="G38" s="9"/>
      <c r="H38" s="48"/>
      <c r="I38" s="47">
        <v>0</v>
      </c>
      <c r="J38" s="9"/>
      <c r="K38" s="48"/>
      <c r="L38" s="47">
        <f t="shared" si="6"/>
        <v>0</v>
      </c>
      <c r="M38" s="15"/>
      <c r="N38" s="48"/>
    </row>
    <row r="39" spans="1:14" x14ac:dyDescent="0.2">
      <c r="A39" s="23" t="s">
        <v>78</v>
      </c>
      <c r="B39" s="29" t="s">
        <v>79</v>
      </c>
      <c r="C39" s="47">
        <f t="shared" ref="C39:C102" si="7">D39+E39</f>
        <v>4361025</v>
      </c>
      <c r="D39" s="11">
        <f>D40+D41+D44+D47+D48</f>
        <v>2958218</v>
      </c>
      <c r="E39" s="14">
        <f>E40+E41+E44+E47+E48</f>
        <v>1402807</v>
      </c>
      <c r="F39" s="47">
        <f t="shared" si="4"/>
        <v>1960547</v>
      </c>
      <c r="G39" s="11">
        <f>G40+G41+G44+G47+G48</f>
        <v>541036</v>
      </c>
      <c r="H39" s="44">
        <f>H40+H41+H44+H47+H48</f>
        <v>1419511</v>
      </c>
      <c r="I39" s="47">
        <f t="shared" si="5"/>
        <v>1989195</v>
      </c>
      <c r="J39" s="11">
        <f>J40+J41+J44+J47+J48</f>
        <v>562697</v>
      </c>
      <c r="K39" s="44">
        <f>K40+K41+K44+K47+K48</f>
        <v>1426498</v>
      </c>
      <c r="L39" s="47">
        <f t="shared" si="6"/>
        <v>2019000</v>
      </c>
      <c r="M39" s="11">
        <f>M40+M41+M44+M47+M48</f>
        <v>585398</v>
      </c>
      <c r="N39" s="44">
        <f>N40+N41+N44+N47+N48</f>
        <v>1433602</v>
      </c>
    </row>
    <row r="40" spans="1:14" ht="25.5" x14ac:dyDescent="0.2">
      <c r="A40" s="23" t="s">
        <v>80</v>
      </c>
      <c r="B40" s="29" t="s">
        <v>81</v>
      </c>
      <c r="C40" s="47">
        <f t="shared" si="7"/>
        <v>85618</v>
      </c>
      <c r="D40" s="9"/>
      <c r="E40" s="9">
        <v>85618</v>
      </c>
      <c r="F40" s="47">
        <f t="shared" si="4"/>
        <v>93238</v>
      </c>
      <c r="G40" s="9"/>
      <c r="H40" s="48">
        <v>93238</v>
      </c>
      <c r="I40" s="47">
        <f t="shared" si="5"/>
        <v>100225</v>
      </c>
      <c r="J40" s="9"/>
      <c r="K40" s="48">
        <v>100225</v>
      </c>
      <c r="L40" s="47">
        <f t="shared" si="6"/>
        <v>107329</v>
      </c>
      <c r="M40" s="15"/>
      <c r="N40" s="48">
        <v>107329</v>
      </c>
    </row>
    <row r="41" spans="1:14" ht="25.5" x14ac:dyDescent="0.2">
      <c r="A41" s="23" t="s">
        <v>82</v>
      </c>
      <c r="B41" s="29" t="s">
        <v>83</v>
      </c>
      <c r="C41" s="47">
        <f t="shared" si="7"/>
        <v>2448968</v>
      </c>
      <c r="D41" s="11">
        <f>SUM(D42:D43)</f>
        <v>2448968</v>
      </c>
      <c r="E41" s="14">
        <f>SUM(E42:E43)</f>
        <v>0</v>
      </c>
      <c r="F41" s="47">
        <f t="shared" si="4"/>
        <v>0</v>
      </c>
      <c r="G41" s="11">
        <f>SUM(G42:G43)</f>
        <v>0</v>
      </c>
      <c r="H41" s="44">
        <f>SUM(H42:H43)</f>
        <v>0</v>
      </c>
      <c r="I41" s="47">
        <f t="shared" si="5"/>
        <v>0</v>
      </c>
      <c r="J41" s="11">
        <f>SUM(J42:J43)</f>
        <v>0</v>
      </c>
      <c r="K41" s="44">
        <f>SUM(K42:K43)</f>
        <v>0</v>
      </c>
      <c r="L41" s="47">
        <f t="shared" si="6"/>
        <v>0</v>
      </c>
      <c r="M41" s="11">
        <f>SUM(M42:M43)</f>
        <v>0</v>
      </c>
      <c r="N41" s="44">
        <f>SUM(N42:N43)</f>
        <v>0</v>
      </c>
    </row>
    <row r="42" spans="1:14" ht="38.25" x14ac:dyDescent="0.2">
      <c r="A42" s="24" t="s">
        <v>84</v>
      </c>
      <c r="B42" s="5" t="s">
        <v>85</v>
      </c>
      <c r="C42" s="47">
        <f t="shared" si="7"/>
        <v>2430362</v>
      </c>
      <c r="D42" s="9">
        <v>2430362</v>
      </c>
      <c r="E42" s="9"/>
      <c r="F42" s="47">
        <f t="shared" si="4"/>
        <v>0</v>
      </c>
      <c r="G42" s="9"/>
      <c r="H42" s="48"/>
      <c r="I42" s="47">
        <f t="shared" si="5"/>
        <v>0</v>
      </c>
      <c r="J42" s="9"/>
      <c r="K42" s="48"/>
      <c r="L42" s="47">
        <f t="shared" si="6"/>
        <v>0</v>
      </c>
      <c r="M42" s="9"/>
      <c r="N42" s="48"/>
    </row>
    <row r="43" spans="1:14" ht="38.25" x14ac:dyDescent="0.2">
      <c r="A43" s="24" t="s">
        <v>86</v>
      </c>
      <c r="B43" s="5" t="s">
        <v>87</v>
      </c>
      <c r="C43" s="47">
        <f t="shared" si="7"/>
        <v>18606</v>
      </c>
      <c r="D43" s="9">
        <v>18606</v>
      </c>
      <c r="E43" s="9"/>
      <c r="F43" s="47">
        <f t="shared" si="4"/>
        <v>0</v>
      </c>
      <c r="G43" s="9"/>
      <c r="H43" s="48"/>
      <c r="I43" s="47">
        <f t="shared" si="5"/>
        <v>0</v>
      </c>
      <c r="J43" s="9"/>
      <c r="K43" s="48"/>
      <c r="L43" s="47">
        <f t="shared" si="6"/>
        <v>0</v>
      </c>
      <c r="M43" s="15"/>
      <c r="N43" s="48"/>
    </row>
    <row r="44" spans="1:14" x14ac:dyDescent="0.2">
      <c r="A44" s="23" t="s">
        <v>88</v>
      </c>
      <c r="B44" s="29" t="s">
        <v>89</v>
      </c>
      <c r="C44" s="47">
        <f t="shared" si="7"/>
        <v>509250</v>
      </c>
      <c r="D44" s="11">
        <f>SUM(D45:D46)</f>
        <v>509250</v>
      </c>
      <c r="E44" s="14">
        <f>SUM(E45:E46)</f>
        <v>0</v>
      </c>
      <c r="F44" s="47">
        <f t="shared" si="4"/>
        <v>539104</v>
      </c>
      <c r="G44" s="11">
        <f>SUM(G45:G46)</f>
        <v>539104</v>
      </c>
      <c r="H44" s="44">
        <f>SUM(H45:H46)</f>
        <v>0</v>
      </c>
      <c r="I44" s="47">
        <f t="shared" si="5"/>
        <v>560765</v>
      </c>
      <c r="J44" s="11">
        <f>SUM(J45:J46)</f>
        <v>560765</v>
      </c>
      <c r="K44" s="44">
        <f>SUM(K45:K46)</f>
        <v>0</v>
      </c>
      <c r="L44" s="47">
        <f t="shared" si="6"/>
        <v>583466</v>
      </c>
      <c r="M44" s="11">
        <f>SUM(M45:M46)</f>
        <v>583466</v>
      </c>
      <c r="N44" s="44">
        <f>SUM(N45:N46)</f>
        <v>0</v>
      </c>
    </row>
    <row r="45" spans="1:14" x14ac:dyDescent="0.2">
      <c r="A45" s="24" t="s">
        <v>90</v>
      </c>
      <c r="B45" s="5" t="s">
        <v>91</v>
      </c>
      <c r="C45" s="47">
        <f t="shared" si="7"/>
        <v>124170</v>
      </c>
      <c r="D45" s="9">
        <v>124170</v>
      </c>
      <c r="E45" s="9"/>
      <c r="F45" s="47">
        <f t="shared" si="4"/>
        <v>145825</v>
      </c>
      <c r="G45" s="9">
        <v>145825</v>
      </c>
      <c r="H45" s="48"/>
      <c r="I45" s="47">
        <f t="shared" si="5"/>
        <v>147429</v>
      </c>
      <c r="J45" s="9">
        <v>147429</v>
      </c>
      <c r="K45" s="48"/>
      <c r="L45" s="47">
        <f t="shared" si="6"/>
        <v>149050</v>
      </c>
      <c r="M45" s="9">
        <v>149050</v>
      </c>
      <c r="N45" s="48"/>
    </row>
    <row r="46" spans="1:14" ht="25.5" x14ac:dyDescent="0.2">
      <c r="A46" s="24" t="s">
        <v>92</v>
      </c>
      <c r="B46" s="5" t="s">
        <v>93</v>
      </c>
      <c r="C46" s="47">
        <f t="shared" si="7"/>
        <v>385080</v>
      </c>
      <c r="D46" s="9">
        <v>385080</v>
      </c>
      <c r="E46" s="9"/>
      <c r="F46" s="47">
        <f t="shared" si="4"/>
        <v>393279</v>
      </c>
      <c r="G46" s="9">
        <v>393279</v>
      </c>
      <c r="H46" s="48"/>
      <c r="I46" s="47">
        <f t="shared" si="5"/>
        <v>413336</v>
      </c>
      <c r="J46" s="9">
        <v>413336</v>
      </c>
      <c r="K46" s="48"/>
      <c r="L46" s="47">
        <f t="shared" si="6"/>
        <v>434416</v>
      </c>
      <c r="M46" s="15">
        <v>434416</v>
      </c>
      <c r="N46" s="48"/>
    </row>
    <row r="47" spans="1:14" x14ac:dyDescent="0.2">
      <c r="A47" s="23" t="s">
        <v>94</v>
      </c>
      <c r="B47" s="29" t="s">
        <v>95</v>
      </c>
      <c r="C47" s="47">
        <f t="shared" si="7"/>
        <v>0</v>
      </c>
      <c r="D47" s="9">
        <v>0</v>
      </c>
      <c r="E47" s="9"/>
      <c r="F47" s="47">
        <f t="shared" si="4"/>
        <v>1932</v>
      </c>
      <c r="G47" s="9">
        <v>1932</v>
      </c>
      <c r="H47" s="48"/>
      <c r="I47" s="47">
        <f t="shared" si="5"/>
        <v>1932</v>
      </c>
      <c r="J47" s="9">
        <v>1932</v>
      </c>
      <c r="K47" s="48"/>
      <c r="L47" s="47">
        <f t="shared" si="6"/>
        <v>1932</v>
      </c>
      <c r="M47" s="15">
        <v>1932</v>
      </c>
      <c r="N47" s="48"/>
    </row>
    <row r="48" spans="1:14" x14ac:dyDescent="0.2">
      <c r="A48" s="23" t="s">
        <v>96</v>
      </c>
      <c r="B48" s="29" t="s">
        <v>97</v>
      </c>
      <c r="C48" s="47">
        <f t="shared" si="7"/>
        <v>1317189</v>
      </c>
      <c r="D48" s="9"/>
      <c r="E48" s="9">
        <v>1317189</v>
      </c>
      <c r="F48" s="47">
        <f t="shared" si="4"/>
        <v>1326273</v>
      </c>
      <c r="G48" s="9"/>
      <c r="H48" s="48">
        <v>1326273</v>
      </c>
      <c r="I48" s="47">
        <f t="shared" si="5"/>
        <v>1326273</v>
      </c>
      <c r="J48" s="9"/>
      <c r="K48" s="48">
        <v>1326273</v>
      </c>
      <c r="L48" s="47">
        <f t="shared" si="6"/>
        <v>1326273</v>
      </c>
      <c r="M48" s="15"/>
      <c r="N48" s="48">
        <v>1326273</v>
      </c>
    </row>
    <row r="49" spans="1:14" ht="51" x14ac:dyDescent="0.2">
      <c r="A49" s="23" t="s">
        <v>98</v>
      </c>
      <c r="B49" s="29" t="s">
        <v>99</v>
      </c>
      <c r="C49" s="47">
        <f t="shared" si="7"/>
        <v>225300</v>
      </c>
      <c r="D49" s="11">
        <f>D50+D53</f>
        <v>225300</v>
      </c>
      <c r="E49" s="14">
        <f>E50+E53</f>
        <v>0</v>
      </c>
      <c r="F49" s="47">
        <f t="shared" si="4"/>
        <v>278775</v>
      </c>
      <c r="G49" s="11">
        <f>G50+G53</f>
        <v>278775</v>
      </c>
      <c r="H49" s="44">
        <f>H50+H53</f>
        <v>0</v>
      </c>
      <c r="I49" s="47">
        <f t="shared" si="5"/>
        <v>278299</v>
      </c>
      <c r="J49" s="11">
        <f>J50+J53</f>
        <v>278299</v>
      </c>
      <c r="K49" s="44">
        <f>K50+K53</f>
        <v>0</v>
      </c>
      <c r="L49" s="47">
        <f t="shared" si="6"/>
        <v>280005</v>
      </c>
      <c r="M49" s="11">
        <f>M50+M53</f>
        <v>280005</v>
      </c>
      <c r="N49" s="44">
        <f>N50+N53</f>
        <v>0</v>
      </c>
    </row>
    <row r="50" spans="1:14" ht="25.5" x14ac:dyDescent="0.2">
      <c r="A50" s="23" t="s">
        <v>100</v>
      </c>
      <c r="B50" s="29" t="s">
        <v>101</v>
      </c>
      <c r="C50" s="47">
        <f t="shared" si="7"/>
        <v>224818</v>
      </c>
      <c r="D50" s="11">
        <f>SUM(D51:D52)</f>
        <v>224818</v>
      </c>
      <c r="E50" s="14"/>
      <c r="F50" s="47">
        <f t="shared" si="4"/>
        <v>277904</v>
      </c>
      <c r="G50" s="11">
        <f>SUM(G51:G52)</f>
        <v>277904</v>
      </c>
      <c r="H50" s="44"/>
      <c r="I50" s="47">
        <f t="shared" si="5"/>
        <v>277428</v>
      </c>
      <c r="J50" s="11">
        <f>SUM(J51:J52)</f>
        <v>277428</v>
      </c>
      <c r="K50" s="44"/>
      <c r="L50" s="47">
        <f t="shared" si="6"/>
        <v>279134</v>
      </c>
      <c r="M50" s="11">
        <f>SUM(M51:M52)</f>
        <v>279134</v>
      </c>
      <c r="N50" s="44"/>
    </row>
    <row r="51" spans="1:14" ht="38.25" x14ac:dyDescent="0.2">
      <c r="A51" s="24" t="s">
        <v>102</v>
      </c>
      <c r="B51" s="5" t="s">
        <v>103</v>
      </c>
      <c r="C51" s="47">
        <f t="shared" si="7"/>
        <v>12056</v>
      </c>
      <c r="D51" s="9">
        <v>12056</v>
      </c>
      <c r="E51" s="9"/>
      <c r="F51" s="47">
        <f t="shared" si="4"/>
        <v>16191</v>
      </c>
      <c r="G51" s="9">
        <v>16191</v>
      </c>
      <c r="H51" s="48"/>
      <c r="I51" s="47">
        <f t="shared" si="5"/>
        <v>15495</v>
      </c>
      <c r="J51" s="9">
        <v>15495</v>
      </c>
      <c r="K51" s="48"/>
      <c r="L51" s="47">
        <f t="shared" si="6"/>
        <v>17446</v>
      </c>
      <c r="M51" s="15">
        <v>17446</v>
      </c>
      <c r="N51" s="48"/>
    </row>
    <row r="52" spans="1:14" ht="51" x14ac:dyDescent="0.2">
      <c r="A52" s="24" t="s">
        <v>104</v>
      </c>
      <c r="B52" s="5" t="s">
        <v>105</v>
      </c>
      <c r="C52" s="47">
        <f t="shared" si="7"/>
        <v>212762</v>
      </c>
      <c r="D52" s="9">
        <v>212762</v>
      </c>
      <c r="E52" s="9"/>
      <c r="F52" s="47">
        <f t="shared" si="4"/>
        <v>261713</v>
      </c>
      <c r="G52" s="9">
        <v>261713</v>
      </c>
      <c r="H52" s="48"/>
      <c r="I52" s="47">
        <f t="shared" si="5"/>
        <v>261933</v>
      </c>
      <c r="J52" s="9">
        <v>261933</v>
      </c>
      <c r="K52" s="48"/>
      <c r="L52" s="47">
        <f t="shared" si="6"/>
        <v>261688</v>
      </c>
      <c r="M52" s="15">
        <v>261688</v>
      </c>
      <c r="N52" s="48"/>
    </row>
    <row r="53" spans="1:14" ht="25.5" x14ac:dyDescent="0.2">
      <c r="A53" s="23" t="s">
        <v>106</v>
      </c>
      <c r="B53" s="29" t="s">
        <v>107</v>
      </c>
      <c r="C53" s="47">
        <f t="shared" si="7"/>
        <v>482</v>
      </c>
      <c r="D53" s="9">
        <v>482</v>
      </c>
      <c r="E53" s="9"/>
      <c r="F53" s="47">
        <f t="shared" si="4"/>
        <v>871</v>
      </c>
      <c r="G53" s="9">
        <v>871</v>
      </c>
      <c r="H53" s="48"/>
      <c r="I53" s="47">
        <f t="shared" si="5"/>
        <v>871</v>
      </c>
      <c r="J53" s="9">
        <v>871</v>
      </c>
      <c r="K53" s="48"/>
      <c r="L53" s="47">
        <f t="shared" si="6"/>
        <v>871</v>
      </c>
      <c r="M53" s="15">
        <v>871</v>
      </c>
      <c r="N53" s="48"/>
    </row>
    <row r="54" spans="1:14" x14ac:dyDescent="0.2">
      <c r="A54" s="23" t="s">
        <v>108</v>
      </c>
      <c r="B54" s="29" t="s">
        <v>109</v>
      </c>
      <c r="C54" s="47">
        <f t="shared" si="7"/>
        <v>85006</v>
      </c>
      <c r="D54" s="11">
        <f>SUM(D55:D65)</f>
        <v>22857</v>
      </c>
      <c r="E54" s="14">
        <f>SUM(E55:E65)</f>
        <v>62149</v>
      </c>
      <c r="F54" s="47">
        <f t="shared" si="4"/>
        <v>95112</v>
      </c>
      <c r="G54" s="11">
        <f>SUM(G55:G65)</f>
        <v>31875</v>
      </c>
      <c r="H54" s="44">
        <f>SUM(H55:H65)</f>
        <v>63237</v>
      </c>
      <c r="I54" s="47">
        <f t="shared" si="5"/>
        <v>96853</v>
      </c>
      <c r="J54" s="11">
        <f>SUM(J55:J65)</f>
        <v>33616</v>
      </c>
      <c r="K54" s="44">
        <f>SUM(K55:K65)</f>
        <v>63237</v>
      </c>
      <c r="L54" s="47">
        <f t="shared" si="6"/>
        <v>99073</v>
      </c>
      <c r="M54" s="11">
        <f>SUM(M55:M65)</f>
        <v>35836</v>
      </c>
      <c r="N54" s="44">
        <f>SUM(N55:N65)</f>
        <v>63237</v>
      </c>
    </row>
    <row r="55" spans="1:14" ht="76.5" x14ac:dyDescent="0.2">
      <c r="A55" s="23" t="s">
        <v>110</v>
      </c>
      <c r="B55" s="29" t="s">
        <v>411</v>
      </c>
      <c r="C55" s="47">
        <f t="shared" si="7"/>
        <v>61061</v>
      </c>
      <c r="D55" s="9"/>
      <c r="E55" s="9">
        <v>61061</v>
      </c>
      <c r="F55" s="47">
        <f t="shared" si="4"/>
        <v>62012</v>
      </c>
      <c r="G55" s="9"/>
      <c r="H55" s="48">
        <v>62012</v>
      </c>
      <c r="I55" s="47">
        <f t="shared" si="5"/>
        <v>62012</v>
      </c>
      <c r="J55" s="9"/>
      <c r="K55" s="48">
        <v>62012</v>
      </c>
      <c r="L55" s="47">
        <f t="shared" si="6"/>
        <v>62012</v>
      </c>
      <c r="M55" s="15"/>
      <c r="N55" s="48">
        <v>62012</v>
      </c>
    </row>
    <row r="56" spans="1:14" ht="76.5" x14ac:dyDescent="0.2">
      <c r="A56" s="23" t="s">
        <v>112</v>
      </c>
      <c r="B56" s="29" t="s">
        <v>412</v>
      </c>
      <c r="C56" s="47">
        <f t="shared" si="7"/>
        <v>0</v>
      </c>
      <c r="D56" s="9"/>
      <c r="E56" s="9">
        <v>0</v>
      </c>
      <c r="F56" s="47">
        <f t="shared" si="4"/>
        <v>0</v>
      </c>
      <c r="G56" s="9"/>
      <c r="H56" s="48"/>
      <c r="I56" s="47">
        <f t="shared" si="5"/>
        <v>0</v>
      </c>
      <c r="J56" s="9"/>
      <c r="K56" s="48"/>
      <c r="L56" s="47">
        <f t="shared" si="6"/>
        <v>0</v>
      </c>
      <c r="M56" s="15"/>
      <c r="N56" s="48"/>
    </row>
    <row r="57" spans="1:14" ht="127.5" x14ac:dyDescent="0.2">
      <c r="A57" s="20" t="s">
        <v>114</v>
      </c>
      <c r="B57" s="29" t="s">
        <v>115</v>
      </c>
      <c r="C57" s="47">
        <f t="shared" si="7"/>
        <v>17850</v>
      </c>
      <c r="D57" s="9">
        <v>17850</v>
      </c>
      <c r="E57" s="9"/>
      <c r="F57" s="47">
        <f t="shared" si="4"/>
        <v>15497</v>
      </c>
      <c r="G57" s="9">
        <v>15497</v>
      </c>
      <c r="H57" s="48"/>
      <c r="I57" s="47">
        <f t="shared" si="5"/>
        <v>17087</v>
      </c>
      <c r="J57" s="9">
        <v>17087</v>
      </c>
      <c r="K57" s="48"/>
      <c r="L57" s="47">
        <f t="shared" si="6"/>
        <v>19157</v>
      </c>
      <c r="M57" s="9">
        <v>19157</v>
      </c>
      <c r="N57" s="48"/>
    </row>
    <row r="58" spans="1:14" ht="127.5" x14ac:dyDescent="0.2">
      <c r="A58" s="20" t="s">
        <v>116</v>
      </c>
      <c r="B58" s="29" t="s">
        <v>117</v>
      </c>
      <c r="C58" s="47">
        <f t="shared" si="7"/>
        <v>212</v>
      </c>
      <c r="D58" s="9">
        <v>212</v>
      </c>
      <c r="E58" s="9"/>
      <c r="F58" s="47">
        <f t="shared" si="4"/>
        <v>216</v>
      </c>
      <c r="G58" s="9">
        <v>216</v>
      </c>
      <c r="H58" s="48"/>
      <c r="I58" s="47">
        <f t="shared" si="5"/>
        <v>217</v>
      </c>
      <c r="J58" s="9">
        <v>217</v>
      </c>
      <c r="K58" s="48"/>
      <c r="L58" s="47">
        <f t="shared" si="6"/>
        <v>217</v>
      </c>
      <c r="M58" s="15">
        <v>217</v>
      </c>
      <c r="N58" s="48"/>
    </row>
    <row r="59" spans="1:14" ht="51" x14ac:dyDescent="0.2">
      <c r="A59" s="20" t="s">
        <v>118</v>
      </c>
      <c r="B59" s="29" t="s">
        <v>413</v>
      </c>
      <c r="C59" s="47">
        <f t="shared" si="7"/>
        <v>0</v>
      </c>
      <c r="D59" s="9"/>
      <c r="E59" s="9"/>
      <c r="F59" s="47">
        <f t="shared" si="4"/>
        <v>60</v>
      </c>
      <c r="G59" s="9">
        <v>60</v>
      </c>
      <c r="H59" s="48"/>
      <c r="I59" s="47">
        <f t="shared" si="5"/>
        <v>60</v>
      </c>
      <c r="J59" s="9">
        <v>60</v>
      </c>
      <c r="K59" s="48"/>
      <c r="L59" s="47">
        <f t="shared" si="6"/>
        <v>60</v>
      </c>
      <c r="M59" s="15">
        <v>60</v>
      </c>
      <c r="N59" s="48"/>
    </row>
    <row r="60" spans="1:14" ht="153" x14ac:dyDescent="0.2">
      <c r="A60" s="20" t="s">
        <v>120</v>
      </c>
      <c r="B60" s="29" t="s">
        <v>414</v>
      </c>
      <c r="C60" s="47">
        <f t="shared" si="7"/>
        <v>70</v>
      </c>
      <c r="D60" s="9">
        <v>70</v>
      </c>
      <c r="E60" s="9"/>
      <c r="F60" s="47">
        <f t="shared" si="4"/>
        <v>95</v>
      </c>
      <c r="G60" s="9">
        <v>95</v>
      </c>
      <c r="H60" s="48"/>
      <c r="I60" s="47">
        <f t="shared" si="5"/>
        <v>95</v>
      </c>
      <c r="J60" s="9">
        <v>95</v>
      </c>
      <c r="K60" s="48"/>
      <c r="L60" s="47">
        <f t="shared" si="6"/>
        <v>95</v>
      </c>
      <c r="M60" s="15">
        <v>95</v>
      </c>
      <c r="N60" s="48"/>
    </row>
    <row r="61" spans="1:14" ht="140.25" x14ac:dyDescent="0.2">
      <c r="A61" s="57" t="s">
        <v>122</v>
      </c>
      <c r="B61" s="29" t="s">
        <v>415</v>
      </c>
      <c r="C61" s="47">
        <f t="shared" si="7"/>
        <v>0</v>
      </c>
      <c r="D61" s="9"/>
      <c r="E61" s="9"/>
      <c r="F61" s="47">
        <f t="shared" si="4"/>
        <v>11250</v>
      </c>
      <c r="G61" s="9">
        <v>11250</v>
      </c>
      <c r="H61" s="48"/>
      <c r="I61" s="47">
        <f t="shared" si="5"/>
        <v>11400</v>
      </c>
      <c r="J61" s="9">
        <v>11400</v>
      </c>
      <c r="K61" s="48"/>
      <c r="L61" s="47">
        <f t="shared" si="6"/>
        <v>11550</v>
      </c>
      <c r="M61" s="15">
        <v>11550</v>
      </c>
      <c r="N61" s="48"/>
    </row>
    <row r="62" spans="1:14" ht="51" x14ac:dyDescent="0.2">
      <c r="A62" s="20" t="s">
        <v>124</v>
      </c>
      <c r="B62" s="29" t="s">
        <v>125</v>
      </c>
      <c r="C62" s="47">
        <f t="shared" si="7"/>
        <v>1088</v>
      </c>
      <c r="D62" s="9"/>
      <c r="E62" s="9">
        <v>1088</v>
      </c>
      <c r="F62" s="47">
        <f t="shared" si="4"/>
        <v>1225</v>
      </c>
      <c r="G62" s="9"/>
      <c r="H62" s="48">
        <v>1225</v>
      </c>
      <c r="I62" s="47">
        <f t="shared" si="5"/>
        <v>1225</v>
      </c>
      <c r="J62" s="9"/>
      <c r="K62" s="48">
        <v>1225</v>
      </c>
      <c r="L62" s="47">
        <f t="shared" si="6"/>
        <v>1225</v>
      </c>
      <c r="M62" s="15"/>
      <c r="N62" s="48">
        <v>1225</v>
      </c>
    </row>
    <row r="63" spans="1:14" ht="140.25" x14ac:dyDescent="0.2">
      <c r="A63" s="57" t="s">
        <v>126</v>
      </c>
      <c r="B63" s="29" t="s">
        <v>416</v>
      </c>
      <c r="C63" s="47"/>
      <c r="D63" s="9"/>
      <c r="E63" s="9"/>
      <c r="F63" s="47">
        <f t="shared" si="4"/>
        <v>1</v>
      </c>
      <c r="G63" s="9">
        <v>1</v>
      </c>
      <c r="H63" s="48"/>
      <c r="I63" s="47">
        <f t="shared" si="5"/>
        <v>1</v>
      </c>
      <c r="J63" s="9">
        <v>1</v>
      </c>
      <c r="K63" s="48"/>
      <c r="L63" s="47">
        <f t="shared" si="6"/>
        <v>1</v>
      </c>
      <c r="M63" s="15">
        <v>1</v>
      </c>
      <c r="N63" s="48"/>
    </row>
    <row r="64" spans="1:14" ht="178.5" x14ac:dyDescent="0.2">
      <c r="A64" s="20" t="s">
        <v>417</v>
      </c>
      <c r="B64" s="29" t="s">
        <v>418</v>
      </c>
      <c r="C64" s="47">
        <f t="shared" si="7"/>
        <v>800</v>
      </c>
      <c r="D64" s="9">
        <v>800</v>
      </c>
      <c r="E64" s="9"/>
      <c r="F64" s="47">
        <f t="shared" si="4"/>
        <v>964</v>
      </c>
      <c r="G64" s="9">
        <v>964</v>
      </c>
      <c r="H64" s="48"/>
      <c r="I64" s="47">
        <f t="shared" si="5"/>
        <v>964</v>
      </c>
      <c r="J64" s="9">
        <v>964</v>
      </c>
      <c r="K64" s="48"/>
      <c r="L64" s="47">
        <f t="shared" si="6"/>
        <v>964</v>
      </c>
      <c r="M64" s="15">
        <v>964</v>
      </c>
      <c r="N64" s="48"/>
    </row>
    <row r="65" spans="1:14" ht="76.5" x14ac:dyDescent="0.2">
      <c r="A65" s="20" t="s">
        <v>132</v>
      </c>
      <c r="B65" s="29" t="s">
        <v>133</v>
      </c>
      <c r="C65" s="47">
        <f t="shared" si="7"/>
        <v>3925</v>
      </c>
      <c r="D65" s="9">
        <v>3925</v>
      </c>
      <c r="E65" s="9"/>
      <c r="F65" s="47">
        <f>G65+H65</f>
        <v>3792</v>
      </c>
      <c r="G65" s="9">
        <v>3792</v>
      </c>
      <c r="H65" s="48"/>
      <c r="I65" s="47">
        <f>J65+K65</f>
        <v>3792</v>
      </c>
      <c r="J65" s="9">
        <v>3792</v>
      </c>
      <c r="K65" s="48"/>
      <c r="L65" s="47">
        <f>M65+N65</f>
        <v>3792</v>
      </c>
      <c r="M65" s="15">
        <v>3792</v>
      </c>
      <c r="N65" s="48"/>
    </row>
    <row r="66" spans="1:14" ht="63.75" hidden="1" x14ac:dyDescent="0.2">
      <c r="A66" s="23" t="s">
        <v>419</v>
      </c>
      <c r="B66" s="29" t="s">
        <v>142</v>
      </c>
      <c r="C66" s="47">
        <f t="shared" si="7"/>
        <v>0</v>
      </c>
      <c r="D66" s="11"/>
      <c r="E66" s="14">
        <f>E75+E78</f>
        <v>0</v>
      </c>
      <c r="F66" s="47">
        <f t="shared" ref="F66:F143" si="8">G66+H66</f>
        <v>0</v>
      </c>
      <c r="G66" s="11"/>
      <c r="H66" s="44"/>
      <c r="I66" s="47">
        <f t="shared" ref="I66:I141" si="9">J66+K66</f>
        <v>0</v>
      </c>
      <c r="J66" s="11"/>
      <c r="K66" s="44"/>
      <c r="L66" s="47">
        <f t="shared" ref="L66:L141" si="10">M66+N66</f>
        <v>0</v>
      </c>
      <c r="M66" s="11"/>
      <c r="N66" s="44"/>
    </row>
    <row r="67" spans="1:14" ht="38.25" hidden="1" x14ac:dyDescent="0.2">
      <c r="A67" s="23" t="s">
        <v>420</v>
      </c>
      <c r="B67" s="29" t="s">
        <v>143</v>
      </c>
      <c r="C67" s="47">
        <f t="shared" si="7"/>
        <v>0</v>
      </c>
      <c r="D67" s="9"/>
      <c r="E67" s="9"/>
      <c r="F67" s="47">
        <f t="shared" si="8"/>
        <v>0</v>
      </c>
      <c r="G67" s="9"/>
      <c r="H67" s="48"/>
      <c r="I67" s="47">
        <f t="shared" si="9"/>
        <v>0</v>
      </c>
      <c r="J67" s="9"/>
      <c r="K67" s="48"/>
      <c r="L67" s="47">
        <f t="shared" si="10"/>
        <v>0</v>
      </c>
      <c r="M67" s="15"/>
      <c r="N67" s="48"/>
    </row>
    <row r="68" spans="1:14" ht="63.75" hidden="1" x14ac:dyDescent="0.2">
      <c r="A68" s="23" t="s">
        <v>421</v>
      </c>
      <c r="B68" s="29" t="s">
        <v>144</v>
      </c>
      <c r="C68" s="47">
        <f t="shared" si="7"/>
        <v>0</v>
      </c>
      <c r="D68" s="9"/>
      <c r="E68" s="9"/>
      <c r="F68" s="47">
        <f t="shared" si="8"/>
        <v>0</v>
      </c>
      <c r="G68" s="9"/>
      <c r="H68" s="48"/>
      <c r="I68" s="47">
        <f t="shared" si="9"/>
        <v>0</v>
      </c>
      <c r="J68" s="9"/>
      <c r="K68" s="48"/>
      <c r="L68" s="47">
        <f t="shared" si="10"/>
        <v>0</v>
      </c>
      <c r="M68" s="15"/>
      <c r="N68" s="48"/>
    </row>
    <row r="69" spans="1:14" ht="25.5" hidden="1" x14ac:dyDescent="0.2">
      <c r="A69" s="23" t="s">
        <v>422</v>
      </c>
      <c r="B69" s="29" t="s">
        <v>145</v>
      </c>
      <c r="C69" s="47">
        <f t="shared" si="7"/>
        <v>0</v>
      </c>
      <c r="D69" s="9"/>
      <c r="E69" s="9"/>
      <c r="F69" s="47">
        <f t="shared" si="8"/>
        <v>0</v>
      </c>
      <c r="G69" s="9"/>
      <c r="H69" s="48"/>
      <c r="I69" s="47">
        <f t="shared" si="9"/>
        <v>0</v>
      </c>
      <c r="J69" s="9"/>
      <c r="K69" s="48"/>
      <c r="L69" s="47">
        <f t="shared" si="10"/>
        <v>0</v>
      </c>
      <c r="M69" s="15"/>
      <c r="N69" s="48"/>
    </row>
    <row r="70" spans="1:14" ht="38.25" hidden="1" x14ac:dyDescent="0.2">
      <c r="A70" s="23" t="s">
        <v>423</v>
      </c>
      <c r="B70" s="29" t="s">
        <v>146</v>
      </c>
      <c r="C70" s="47">
        <f t="shared" si="7"/>
        <v>0</v>
      </c>
      <c r="D70" s="9"/>
      <c r="E70" s="9"/>
      <c r="F70" s="47">
        <f t="shared" si="8"/>
        <v>0</v>
      </c>
      <c r="G70" s="9"/>
      <c r="H70" s="48"/>
      <c r="I70" s="47">
        <f t="shared" si="9"/>
        <v>0</v>
      </c>
      <c r="J70" s="9"/>
      <c r="K70" s="48"/>
      <c r="L70" s="47">
        <f t="shared" si="10"/>
        <v>0</v>
      </c>
      <c r="M70" s="15"/>
      <c r="N70" s="48"/>
    </row>
    <row r="71" spans="1:14" ht="25.5" hidden="1" x14ac:dyDescent="0.2">
      <c r="A71" s="23" t="s">
        <v>424</v>
      </c>
      <c r="B71" s="29" t="s">
        <v>147</v>
      </c>
      <c r="C71" s="47">
        <f t="shared" si="7"/>
        <v>0</v>
      </c>
      <c r="D71" s="9"/>
      <c r="E71" s="9"/>
      <c r="F71" s="47">
        <f t="shared" si="8"/>
        <v>0</v>
      </c>
      <c r="G71" s="9"/>
      <c r="H71" s="48"/>
      <c r="I71" s="47">
        <f t="shared" si="9"/>
        <v>0</v>
      </c>
      <c r="J71" s="9"/>
      <c r="K71" s="48"/>
      <c r="L71" s="47">
        <f t="shared" si="10"/>
        <v>0</v>
      </c>
      <c r="M71" s="15"/>
      <c r="N71" s="48"/>
    </row>
    <row r="72" spans="1:14" ht="51" hidden="1" x14ac:dyDescent="0.2">
      <c r="A72" s="23" t="s">
        <v>425</v>
      </c>
      <c r="B72" s="29" t="s">
        <v>148</v>
      </c>
      <c r="C72" s="47">
        <f t="shared" si="7"/>
        <v>0</v>
      </c>
      <c r="D72" s="9"/>
      <c r="E72" s="9"/>
      <c r="F72" s="47">
        <f t="shared" si="8"/>
        <v>0</v>
      </c>
      <c r="G72" s="9"/>
      <c r="H72" s="48"/>
      <c r="I72" s="47">
        <f t="shared" si="9"/>
        <v>0</v>
      </c>
      <c r="J72" s="9"/>
      <c r="K72" s="48"/>
      <c r="L72" s="47">
        <f t="shared" si="10"/>
        <v>0</v>
      </c>
      <c r="M72" s="15"/>
      <c r="N72" s="48"/>
    </row>
    <row r="73" spans="1:14" ht="25.5" hidden="1" x14ac:dyDescent="0.2">
      <c r="A73" s="23" t="s">
        <v>426</v>
      </c>
      <c r="B73" s="29" t="s">
        <v>149</v>
      </c>
      <c r="C73" s="47">
        <f t="shared" si="7"/>
        <v>0</v>
      </c>
      <c r="D73" s="9"/>
      <c r="E73" s="9"/>
      <c r="F73" s="47">
        <f t="shared" si="8"/>
        <v>0</v>
      </c>
      <c r="G73" s="9"/>
      <c r="H73" s="48"/>
      <c r="I73" s="47">
        <f t="shared" si="9"/>
        <v>0</v>
      </c>
      <c r="J73" s="9"/>
      <c r="K73" s="48"/>
      <c r="L73" s="47">
        <f t="shared" si="10"/>
        <v>0</v>
      </c>
      <c r="M73" s="15"/>
      <c r="N73" s="48"/>
    </row>
    <row r="74" spans="1:14" ht="38.25" hidden="1" x14ac:dyDescent="0.2">
      <c r="A74" s="23" t="s">
        <v>427</v>
      </c>
      <c r="B74" s="29" t="s">
        <v>150</v>
      </c>
      <c r="C74" s="47">
        <f t="shared" si="7"/>
        <v>0</v>
      </c>
      <c r="D74" s="9"/>
      <c r="E74" s="9"/>
      <c r="F74" s="47">
        <f t="shared" si="8"/>
        <v>0</v>
      </c>
      <c r="G74" s="9"/>
      <c r="H74" s="48"/>
      <c r="I74" s="47">
        <f t="shared" si="9"/>
        <v>0</v>
      </c>
      <c r="J74" s="9"/>
      <c r="K74" s="48"/>
      <c r="L74" s="47">
        <f t="shared" si="10"/>
        <v>0</v>
      </c>
      <c r="M74" s="15"/>
      <c r="N74" s="48"/>
    </row>
    <row r="75" spans="1:14" ht="38.25" hidden="1" x14ac:dyDescent="0.2">
      <c r="A75" s="23" t="s">
        <v>428</v>
      </c>
      <c r="B75" s="29" t="s">
        <v>151</v>
      </c>
      <c r="C75" s="47">
        <f t="shared" si="7"/>
        <v>0</v>
      </c>
      <c r="D75" s="9"/>
      <c r="E75" s="9"/>
      <c r="F75" s="47">
        <f t="shared" si="8"/>
        <v>0</v>
      </c>
      <c r="G75" s="9"/>
      <c r="H75" s="48"/>
      <c r="I75" s="47">
        <f t="shared" si="9"/>
        <v>0</v>
      </c>
      <c r="J75" s="9"/>
      <c r="K75" s="48"/>
      <c r="L75" s="47">
        <f t="shared" si="10"/>
        <v>0</v>
      </c>
      <c r="M75" s="15"/>
      <c r="N75" s="48"/>
    </row>
    <row r="76" spans="1:14" hidden="1" x14ac:dyDescent="0.2">
      <c r="A76" s="23" t="s">
        <v>429</v>
      </c>
      <c r="B76" s="29" t="s">
        <v>152</v>
      </c>
      <c r="C76" s="47">
        <f t="shared" si="7"/>
        <v>0</v>
      </c>
      <c r="D76" s="9"/>
      <c r="E76" s="9"/>
      <c r="F76" s="47">
        <f t="shared" si="8"/>
        <v>0</v>
      </c>
      <c r="G76" s="9"/>
      <c r="H76" s="48"/>
      <c r="I76" s="47">
        <f t="shared" si="9"/>
        <v>0</v>
      </c>
      <c r="J76" s="9"/>
      <c r="K76" s="48"/>
      <c r="L76" s="47">
        <f t="shared" si="10"/>
        <v>0</v>
      </c>
      <c r="M76" s="15"/>
      <c r="N76" s="48"/>
    </row>
    <row r="77" spans="1:14" ht="38.25" hidden="1" x14ac:dyDescent="0.2">
      <c r="A77" s="23" t="s">
        <v>430</v>
      </c>
      <c r="B77" s="29" t="s">
        <v>153</v>
      </c>
      <c r="C77" s="47">
        <f t="shared" si="7"/>
        <v>0</v>
      </c>
      <c r="D77" s="9"/>
      <c r="E77" s="9"/>
      <c r="F77" s="47">
        <f t="shared" si="8"/>
        <v>0</v>
      </c>
      <c r="G77" s="9"/>
      <c r="H77" s="48"/>
      <c r="I77" s="47">
        <f t="shared" si="9"/>
        <v>0</v>
      </c>
      <c r="J77" s="9"/>
      <c r="K77" s="48"/>
      <c r="L77" s="47">
        <f t="shared" si="10"/>
        <v>0</v>
      </c>
      <c r="M77" s="15"/>
      <c r="N77" s="48"/>
    </row>
    <row r="78" spans="1:14" hidden="1" x14ac:dyDescent="0.2">
      <c r="A78" s="23" t="s">
        <v>431</v>
      </c>
      <c r="B78" s="29" t="s">
        <v>154</v>
      </c>
      <c r="C78" s="47">
        <f t="shared" si="7"/>
        <v>0</v>
      </c>
      <c r="D78" s="9"/>
      <c r="E78" s="9"/>
      <c r="F78" s="47">
        <f t="shared" si="8"/>
        <v>0</v>
      </c>
      <c r="G78" s="9"/>
      <c r="H78" s="48"/>
      <c r="I78" s="47">
        <f t="shared" si="9"/>
        <v>0</v>
      </c>
      <c r="J78" s="9"/>
      <c r="K78" s="48"/>
      <c r="L78" s="47">
        <f t="shared" si="10"/>
        <v>0</v>
      </c>
      <c r="M78" s="15"/>
      <c r="N78" s="48"/>
    </row>
    <row r="79" spans="1:14" ht="63.75" x14ac:dyDescent="0.2">
      <c r="A79" s="25" t="s">
        <v>155</v>
      </c>
      <c r="B79" s="29" t="s">
        <v>156</v>
      </c>
      <c r="C79" s="47">
        <f t="shared" si="7"/>
        <v>969248</v>
      </c>
      <c r="D79" s="11">
        <f>SUM(D80+D82+D83+D87+D88)</f>
        <v>171713</v>
      </c>
      <c r="E79" s="14">
        <f>SUM(E80+E82+E83+E87+E88)</f>
        <v>797535</v>
      </c>
      <c r="F79" s="47">
        <f t="shared" si="8"/>
        <v>90444</v>
      </c>
      <c r="G79" s="11">
        <f>SUM(G80+G82+G83+G87+G88)</f>
        <v>70384</v>
      </c>
      <c r="H79" s="44">
        <f>SUM(H80+H82+H83+H87+H88)</f>
        <v>20060</v>
      </c>
      <c r="I79" s="47">
        <f t="shared" si="9"/>
        <v>87334</v>
      </c>
      <c r="J79" s="11">
        <f>SUM(J80+J82+J83+J87+J88)</f>
        <v>67274</v>
      </c>
      <c r="K79" s="44">
        <f>SUM(K80+K82+K83+K87+K88)</f>
        <v>20060</v>
      </c>
      <c r="L79" s="47">
        <f t="shared" si="10"/>
        <v>79854</v>
      </c>
      <c r="M79" s="11">
        <f>SUM(M80+M82+M83+M87+M88)</f>
        <v>59794</v>
      </c>
      <c r="N79" s="44">
        <f>SUM(N80+N82+N83+N87+N88)</f>
        <v>20060</v>
      </c>
    </row>
    <row r="80" spans="1:14" ht="114.75" x14ac:dyDescent="0.2">
      <c r="A80" s="18" t="s">
        <v>157</v>
      </c>
      <c r="B80" s="189" t="s">
        <v>432</v>
      </c>
      <c r="C80" s="47">
        <f t="shared" si="7"/>
        <v>295</v>
      </c>
      <c r="D80" s="9">
        <v>295</v>
      </c>
      <c r="E80" s="9"/>
      <c r="F80" s="47">
        <f t="shared" si="8"/>
        <v>310</v>
      </c>
      <c r="G80" s="9">
        <v>310</v>
      </c>
      <c r="H80" s="48"/>
      <c r="I80" s="47">
        <f t="shared" si="9"/>
        <v>325</v>
      </c>
      <c r="J80" s="9">
        <v>325</v>
      </c>
      <c r="K80" s="48"/>
      <c r="L80" s="47">
        <f t="shared" si="10"/>
        <v>341</v>
      </c>
      <c r="M80" s="15">
        <v>341</v>
      </c>
      <c r="N80" s="48"/>
    </row>
    <row r="81" spans="1:14" ht="25.5" x14ac:dyDescent="0.2">
      <c r="A81" s="18" t="s">
        <v>159</v>
      </c>
      <c r="B81" s="5" t="s">
        <v>160</v>
      </c>
      <c r="C81" s="47">
        <f t="shared" si="7"/>
        <v>0</v>
      </c>
      <c r="D81" s="9"/>
      <c r="E81" s="9"/>
      <c r="F81" s="47">
        <f t="shared" si="8"/>
        <v>0</v>
      </c>
      <c r="G81" s="9"/>
      <c r="H81" s="48"/>
      <c r="I81" s="47">
        <f t="shared" si="9"/>
        <v>0</v>
      </c>
      <c r="J81" s="9"/>
      <c r="K81" s="48"/>
      <c r="L81" s="47">
        <f t="shared" si="10"/>
        <v>0</v>
      </c>
      <c r="M81" s="15"/>
      <c r="N81" s="48"/>
    </row>
    <row r="82" spans="1:14" ht="38.25" x14ac:dyDescent="0.2">
      <c r="A82" s="18" t="s">
        <v>161</v>
      </c>
      <c r="B82" s="5" t="s">
        <v>162</v>
      </c>
      <c r="C82" s="47">
        <f t="shared" si="7"/>
        <v>31075</v>
      </c>
      <c r="D82" s="9">
        <v>31075</v>
      </c>
      <c r="E82" s="9"/>
      <c r="F82" s="47">
        <f t="shared" si="8"/>
        <v>22714</v>
      </c>
      <c r="G82" s="9">
        <v>22714</v>
      </c>
      <c r="H82" s="48"/>
      <c r="I82" s="47">
        <f t="shared" si="9"/>
        <v>19715</v>
      </c>
      <c r="J82" s="9">
        <v>19715</v>
      </c>
      <c r="K82" s="48"/>
      <c r="L82" s="47">
        <f t="shared" si="10"/>
        <v>12115</v>
      </c>
      <c r="M82" s="15">
        <v>12115</v>
      </c>
      <c r="N82" s="48"/>
    </row>
    <row r="83" spans="1:14" ht="51" x14ac:dyDescent="0.2">
      <c r="A83" s="25" t="s">
        <v>163</v>
      </c>
      <c r="B83" s="29" t="s">
        <v>164</v>
      </c>
      <c r="C83" s="47">
        <f t="shared" si="7"/>
        <v>867619</v>
      </c>
      <c r="D83" s="11">
        <f>SUM(D84:D86)</f>
        <v>138043</v>
      </c>
      <c r="E83" s="14">
        <f>SUM(E84:E86)</f>
        <v>729576</v>
      </c>
      <c r="F83" s="47">
        <f t="shared" si="8"/>
        <v>50580</v>
      </c>
      <c r="G83" s="11">
        <f>SUM(G84:G86)</f>
        <v>30520</v>
      </c>
      <c r="H83" s="44">
        <f>SUM(H84:H86)</f>
        <v>20060</v>
      </c>
      <c r="I83" s="47">
        <f t="shared" si="9"/>
        <v>50580</v>
      </c>
      <c r="J83" s="11">
        <f>SUM(J84:J86)</f>
        <v>30520</v>
      </c>
      <c r="K83" s="44">
        <f>SUM(K84:K86)</f>
        <v>20060</v>
      </c>
      <c r="L83" s="47">
        <f t="shared" si="10"/>
        <v>50580</v>
      </c>
      <c r="M83" s="11">
        <f>SUM(M84:M86)</f>
        <v>30520</v>
      </c>
      <c r="N83" s="44">
        <f>SUM(N84:N86)</f>
        <v>20060</v>
      </c>
    </row>
    <row r="84" spans="1:14" ht="102" x14ac:dyDescent="0.2">
      <c r="A84" s="18" t="s">
        <v>165</v>
      </c>
      <c r="B84" s="5" t="s">
        <v>433</v>
      </c>
      <c r="C84" s="47">
        <f t="shared" si="7"/>
        <v>653393</v>
      </c>
      <c r="D84" s="9">
        <v>100774</v>
      </c>
      <c r="E84" s="9">
        <v>552619</v>
      </c>
      <c r="F84" s="47">
        <f t="shared" si="8"/>
        <v>0</v>
      </c>
      <c r="G84" s="9"/>
      <c r="H84" s="48"/>
      <c r="I84" s="47">
        <f t="shared" si="9"/>
        <v>0</v>
      </c>
      <c r="J84" s="9"/>
      <c r="K84" s="48"/>
      <c r="L84" s="47">
        <f t="shared" si="10"/>
        <v>0</v>
      </c>
      <c r="M84" s="9"/>
      <c r="N84" s="48"/>
    </row>
    <row r="85" spans="1:14" ht="127.5" x14ac:dyDescent="0.2">
      <c r="A85" s="18" t="s">
        <v>167</v>
      </c>
      <c r="B85" s="5" t="s">
        <v>434</v>
      </c>
      <c r="C85" s="47">
        <f t="shared" si="7"/>
        <v>16833</v>
      </c>
      <c r="D85" s="9">
        <v>3985</v>
      </c>
      <c r="E85" s="9">
        <v>12848</v>
      </c>
      <c r="F85" s="47">
        <f t="shared" si="8"/>
        <v>26260</v>
      </c>
      <c r="G85" s="9">
        <v>6200</v>
      </c>
      <c r="H85" s="48">
        <v>20060</v>
      </c>
      <c r="I85" s="47">
        <f t="shared" si="9"/>
        <v>26260</v>
      </c>
      <c r="J85" s="9">
        <v>6200</v>
      </c>
      <c r="K85" s="48">
        <v>20060</v>
      </c>
      <c r="L85" s="47">
        <f t="shared" si="10"/>
        <v>26260</v>
      </c>
      <c r="M85" s="9">
        <v>6200</v>
      </c>
      <c r="N85" s="48">
        <v>20060</v>
      </c>
    </row>
    <row r="86" spans="1:14" ht="127.5" x14ac:dyDescent="0.2">
      <c r="A86" s="18" t="s">
        <v>171</v>
      </c>
      <c r="B86" s="64" t="s">
        <v>435</v>
      </c>
      <c r="C86" s="47">
        <f t="shared" si="7"/>
        <v>197393</v>
      </c>
      <c r="D86" s="9">
        <v>33284</v>
      </c>
      <c r="E86" s="9">
        <v>164109</v>
      </c>
      <c r="F86" s="47">
        <f t="shared" si="8"/>
        <v>24320</v>
      </c>
      <c r="G86" s="9">
        <v>24320</v>
      </c>
      <c r="H86" s="48"/>
      <c r="I86" s="47">
        <f t="shared" si="9"/>
        <v>24320</v>
      </c>
      <c r="J86" s="9">
        <v>24320</v>
      </c>
      <c r="K86" s="48"/>
      <c r="L86" s="47">
        <f t="shared" si="10"/>
        <v>24320</v>
      </c>
      <c r="M86" s="15">
        <v>24320</v>
      </c>
      <c r="N86" s="48"/>
    </row>
    <row r="87" spans="1:14" ht="76.5" x14ac:dyDescent="0.2">
      <c r="A87" s="25" t="s">
        <v>175</v>
      </c>
      <c r="B87" s="29" t="s">
        <v>176</v>
      </c>
      <c r="C87" s="47">
        <f t="shared" si="7"/>
        <v>28978</v>
      </c>
      <c r="D87" s="9">
        <v>2300</v>
      </c>
      <c r="E87" s="9">
        <v>26678</v>
      </c>
      <c r="F87" s="47">
        <f t="shared" si="8"/>
        <v>3036</v>
      </c>
      <c r="G87" s="9">
        <v>3036</v>
      </c>
      <c r="H87" s="48"/>
      <c r="I87" s="47">
        <f t="shared" si="9"/>
        <v>2910</v>
      </c>
      <c r="J87" s="9">
        <v>2910</v>
      </c>
      <c r="K87" s="48"/>
      <c r="L87" s="47">
        <f t="shared" si="10"/>
        <v>3014</v>
      </c>
      <c r="M87" s="15">
        <v>3014</v>
      </c>
      <c r="N87" s="48"/>
    </row>
    <row r="88" spans="1:14" ht="153" x14ac:dyDescent="0.2">
      <c r="A88" s="25" t="s">
        <v>177</v>
      </c>
      <c r="B88" s="29" t="s">
        <v>436</v>
      </c>
      <c r="C88" s="47">
        <f t="shared" si="7"/>
        <v>41281</v>
      </c>
      <c r="D88" s="9"/>
      <c r="E88" s="9">
        <v>41281</v>
      </c>
      <c r="F88" s="47">
        <f>G88+H88</f>
        <v>13804</v>
      </c>
      <c r="G88" s="9">
        <v>13804</v>
      </c>
      <c r="H88" s="48"/>
      <c r="I88" s="47">
        <f t="shared" si="9"/>
        <v>13804</v>
      </c>
      <c r="J88" s="9">
        <v>13804</v>
      </c>
      <c r="K88" s="48"/>
      <c r="L88" s="47">
        <f t="shared" si="10"/>
        <v>13804</v>
      </c>
      <c r="M88" s="15">
        <v>13804</v>
      </c>
      <c r="N88" s="48"/>
    </row>
    <row r="89" spans="1:14" ht="25.5" x14ac:dyDescent="0.2">
      <c r="A89" s="25" t="s">
        <v>179</v>
      </c>
      <c r="B89" s="29" t="s">
        <v>180</v>
      </c>
      <c r="C89" s="47">
        <f t="shared" si="7"/>
        <v>75967</v>
      </c>
      <c r="D89" s="11">
        <f>SUM(D91:D102)</f>
        <v>39466</v>
      </c>
      <c r="E89" s="14">
        <f>SUM(E91:E102)</f>
        <v>36501</v>
      </c>
      <c r="F89" s="47">
        <f t="shared" si="8"/>
        <v>80000</v>
      </c>
      <c r="G89" s="11">
        <f>SUM(G91:G102)</f>
        <v>40000</v>
      </c>
      <c r="H89" s="14">
        <f>SUM(H91:H102)</f>
        <v>40000</v>
      </c>
      <c r="I89" s="47">
        <f t="shared" si="9"/>
        <v>80000</v>
      </c>
      <c r="J89" s="11">
        <f>SUM(J91:J102)</f>
        <v>40000</v>
      </c>
      <c r="K89" s="14">
        <f>SUM(K91:K102)</f>
        <v>40000</v>
      </c>
      <c r="L89" s="47">
        <f t="shared" si="10"/>
        <v>80000</v>
      </c>
      <c r="M89" s="11">
        <f>SUM(M91:M102)</f>
        <v>40000</v>
      </c>
      <c r="N89" s="11">
        <f>SUM(N91:N102)</f>
        <v>40000</v>
      </c>
    </row>
    <row r="90" spans="1:14" ht="38.25" x14ac:dyDescent="0.2">
      <c r="A90" s="25" t="s">
        <v>181</v>
      </c>
      <c r="B90" s="29" t="s">
        <v>182</v>
      </c>
      <c r="C90" s="47">
        <f t="shared" si="7"/>
        <v>73002</v>
      </c>
      <c r="D90" s="9">
        <f>D91+D92+D93+D94</f>
        <v>36501</v>
      </c>
      <c r="E90" s="9">
        <f t="shared" ref="E90:N90" si="11">E91+E92+E93+E94+E95</f>
        <v>36501</v>
      </c>
      <c r="F90" s="9">
        <f t="shared" si="11"/>
        <v>80000</v>
      </c>
      <c r="G90" s="9">
        <f t="shared" si="11"/>
        <v>40000</v>
      </c>
      <c r="H90" s="9">
        <f t="shared" si="11"/>
        <v>40000</v>
      </c>
      <c r="I90" s="9">
        <f t="shared" si="11"/>
        <v>80000</v>
      </c>
      <c r="J90" s="9">
        <f t="shared" si="11"/>
        <v>40000</v>
      </c>
      <c r="K90" s="9">
        <f t="shared" si="11"/>
        <v>40000</v>
      </c>
      <c r="L90" s="9">
        <f t="shared" si="11"/>
        <v>80000</v>
      </c>
      <c r="M90" s="9">
        <f t="shared" si="11"/>
        <v>40000</v>
      </c>
      <c r="N90" s="15">
        <f t="shared" si="11"/>
        <v>40000</v>
      </c>
    </row>
    <row r="91" spans="1:14" ht="38.25" x14ac:dyDescent="0.2">
      <c r="A91" s="58" t="s">
        <v>183</v>
      </c>
      <c r="B91" s="5" t="s">
        <v>184</v>
      </c>
      <c r="C91" s="47">
        <f t="shared" si="7"/>
        <v>1968.6</v>
      </c>
      <c r="D91" s="9">
        <v>984.3</v>
      </c>
      <c r="E91" s="9">
        <v>984.3</v>
      </c>
      <c r="F91" s="47">
        <f>G91+H91</f>
        <v>4568</v>
      </c>
      <c r="G91" s="9">
        <v>2284</v>
      </c>
      <c r="H91" s="48">
        <v>2284</v>
      </c>
      <c r="I91" s="47">
        <f>J91+K91</f>
        <v>4568</v>
      </c>
      <c r="J91" s="9">
        <v>2284</v>
      </c>
      <c r="K91" s="48">
        <v>2284</v>
      </c>
      <c r="L91" s="47">
        <f>M91+N91</f>
        <v>4568</v>
      </c>
      <c r="M91" s="9">
        <v>2284</v>
      </c>
      <c r="N91" s="48">
        <v>2284</v>
      </c>
    </row>
    <row r="92" spans="1:14" ht="38.25" x14ac:dyDescent="0.2">
      <c r="A92" s="58" t="s">
        <v>185</v>
      </c>
      <c r="B92" s="5" t="s">
        <v>186</v>
      </c>
      <c r="C92" s="47">
        <f t="shared" si="7"/>
        <v>51.4</v>
      </c>
      <c r="D92" s="9">
        <v>25.7</v>
      </c>
      <c r="E92" s="9">
        <v>25.7</v>
      </c>
      <c r="F92" s="47">
        <f>G92+H92</f>
        <v>998</v>
      </c>
      <c r="G92" s="9">
        <v>499</v>
      </c>
      <c r="H92" s="48">
        <v>499</v>
      </c>
      <c r="I92" s="47">
        <f>J92+K92</f>
        <v>998</v>
      </c>
      <c r="J92" s="9">
        <v>499</v>
      </c>
      <c r="K92" s="48">
        <v>499</v>
      </c>
      <c r="L92" s="47">
        <f>M92+N92</f>
        <v>998</v>
      </c>
      <c r="M92" s="9">
        <v>499</v>
      </c>
      <c r="N92" s="48">
        <v>499</v>
      </c>
    </row>
    <row r="93" spans="1:14" ht="25.5" x14ac:dyDescent="0.2">
      <c r="A93" s="58" t="s">
        <v>187</v>
      </c>
      <c r="B93" s="5" t="s">
        <v>188</v>
      </c>
      <c r="C93" s="47">
        <f t="shared" si="7"/>
        <v>2580</v>
      </c>
      <c r="D93" s="9">
        <v>1290</v>
      </c>
      <c r="E93" s="9">
        <v>1290</v>
      </c>
      <c r="F93" s="47">
        <f>G93+H93</f>
        <v>13508</v>
      </c>
      <c r="G93" s="9">
        <v>6754</v>
      </c>
      <c r="H93" s="48">
        <v>6754</v>
      </c>
      <c r="I93" s="47">
        <f>J93+K93</f>
        <v>13508</v>
      </c>
      <c r="J93" s="9">
        <v>6754</v>
      </c>
      <c r="K93" s="48">
        <v>6754</v>
      </c>
      <c r="L93" s="47">
        <f>M93+N93</f>
        <v>13508</v>
      </c>
      <c r="M93" s="9">
        <v>6754</v>
      </c>
      <c r="N93" s="48">
        <v>6754</v>
      </c>
    </row>
    <row r="94" spans="1:14" ht="25.5" x14ac:dyDescent="0.2">
      <c r="A94" s="58" t="s">
        <v>189</v>
      </c>
      <c r="B94" s="5" t="s">
        <v>437</v>
      </c>
      <c r="C94" s="47">
        <f t="shared" si="7"/>
        <v>68402</v>
      </c>
      <c r="D94" s="9">
        <v>34201</v>
      </c>
      <c r="E94" s="9">
        <v>34201</v>
      </c>
      <c r="F94" s="47">
        <f>G94+H94</f>
        <v>60926</v>
      </c>
      <c r="G94" s="9">
        <v>30463</v>
      </c>
      <c r="H94" s="48">
        <v>30463</v>
      </c>
      <c r="I94" s="47">
        <f>J94+K94</f>
        <v>60926</v>
      </c>
      <c r="J94" s="9">
        <v>30463</v>
      </c>
      <c r="K94" s="48">
        <v>30463</v>
      </c>
      <c r="L94" s="47">
        <f>M94+N94</f>
        <v>60926</v>
      </c>
      <c r="M94" s="9">
        <v>30463</v>
      </c>
      <c r="N94" s="48">
        <v>30463</v>
      </c>
    </row>
    <row r="95" spans="1:14" ht="38.25" x14ac:dyDescent="0.2">
      <c r="A95" s="58" t="s">
        <v>191</v>
      </c>
      <c r="B95" s="5" t="s">
        <v>192</v>
      </c>
      <c r="C95" s="47">
        <f t="shared" si="7"/>
        <v>0</v>
      </c>
      <c r="D95" s="9"/>
      <c r="E95" s="9"/>
      <c r="F95" s="47"/>
      <c r="G95" s="9"/>
      <c r="H95" s="48"/>
      <c r="I95" s="47"/>
      <c r="J95" s="9"/>
      <c r="K95" s="48"/>
      <c r="L95" s="47"/>
      <c r="M95" s="9"/>
      <c r="N95" s="48"/>
    </row>
    <row r="96" spans="1:14" ht="165.75" x14ac:dyDescent="0.2">
      <c r="A96" s="25" t="s">
        <v>193</v>
      </c>
      <c r="B96" s="29" t="s">
        <v>438</v>
      </c>
      <c r="C96" s="47">
        <f t="shared" si="7"/>
        <v>700</v>
      </c>
      <c r="D96" s="9">
        <v>700</v>
      </c>
      <c r="E96" s="9"/>
      <c r="F96" s="47">
        <f t="shared" si="8"/>
        <v>0</v>
      </c>
      <c r="G96" s="9"/>
      <c r="H96" s="48"/>
      <c r="I96" s="47">
        <f t="shared" si="9"/>
        <v>0</v>
      </c>
      <c r="J96" s="9"/>
      <c r="K96" s="48"/>
      <c r="L96" s="47">
        <f t="shared" si="10"/>
        <v>0</v>
      </c>
      <c r="M96" s="15"/>
      <c r="N96" s="48"/>
    </row>
    <row r="97" spans="1:14" ht="63.75" x14ac:dyDescent="0.2">
      <c r="A97" s="25" t="s">
        <v>195</v>
      </c>
      <c r="B97" s="29" t="s">
        <v>439</v>
      </c>
      <c r="C97" s="47">
        <f t="shared" si="7"/>
        <v>0</v>
      </c>
      <c r="D97" s="9">
        <v>0</v>
      </c>
      <c r="E97" s="9"/>
      <c r="F97" s="47">
        <f t="shared" si="8"/>
        <v>0</v>
      </c>
      <c r="G97" s="9"/>
      <c r="H97" s="48"/>
      <c r="I97" s="47">
        <f t="shared" si="9"/>
        <v>0</v>
      </c>
      <c r="J97" s="9"/>
      <c r="K97" s="48"/>
      <c r="L97" s="47">
        <f t="shared" si="10"/>
        <v>0</v>
      </c>
      <c r="M97" s="15"/>
      <c r="N97" s="48"/>
    </row>
    <row r="98" spans="1:14" ht="255" x14ac:dyDescent="0.2">
      <c r="A98" s="26" t="s">
        <v>197</v>
      </c>
      <c r="B98" s="63" t="s">
        <v>440</v>
      </c>
      <c r="C98" s="47">
        <f t="shared" si="7"/>
        <v>80</v>
      </c>
      <c r="D98" s="9">
        <v>80</v>
      </c>
      <c r="E98" s="9"/>
      <c r="F98" s="47">
        <f t="shared" si="8"/>
        <v>0</v>
      </c>
      <c r="G98" s="9"/>
      <c r="H98" s="48"/>
      <c r="I98" s="47">
        <f t="shared" si="9"/>
        <v>0</v>
      </c>
      <c r="J98" s="9"/>
      <c r="K98" s="48"/>
      <c r="L98" s="47">
        <f t="shared" si="10"/>
        <v>0</v>
      </c>
      <c r="M98" s="15"/>
      <c r="N98" s="48"/>
    </row>
    <row r="99" spans="1:14" ht="102" x14ac:dyDescent="0.2">
      <c r="A99" s="23" t="s">
        <v>199</v>
      </c>
      <c r="B99" s="65" t="s">
        <v>441</v>
      </c>
      <c r="C99" s="47">
        <f t="shared" si="7"/>
        <v>62</v>
      </c>
      <c r="D99" s="9">
        <v>62</v>
      </c>
      <c r="E99" s="9"/>
      <c r="F99" s="47">
        <f t="shared" si="8"/>
        <v>0</v>
      </c>
      <c r="G99" s="9"/>
      <c r="H99" s="48"/>
      <c r="I99" s="47">
        <f t="shared" si="9"/>
        <v>0</v>
      </c>
      <c r="J99" s="9"/>
      <c r="K99" s="48"/>
      <c r="L99" s="47">
        <f t="shared" si="10"/>
        <v>0</v>
      </c>
      <c r="M99" s="15"/>
      <c r="N99" s="48"/>
    </row>
    <row r="100" spans="1:14" ht="63.75" x14ac:dyDescent="0.2">
      <c r="A100" s="20" t="s">
        <v>442</v>
      </c>
      <c r="B100" s="66" t="s">
        <v>443</v>
      </c>
      <c r="C100" s="47">
        <f t="shared" si="7"/>
        <v>8</v>
      </c>
      <c r="D100" s="9">
        <v>8</v>
      </c>
      <c r="E100" s="9"/>
      <c r="F100" s="47">
        <f t="shared" si="8"/>
        <v>0</v>
      </c>
      <c r="G100" s="9"/>
      <c r="H100" s="48"/>
      <c r="I100" s="47">
        <f t="shared" si="9"/>
        <v>0</v>
      </c>
      <c r="J100" s="9"/>
      <c r="K100" s="48"/>
      <c r="L100" s="47">
        <f t="shared" si="10"/>
        <v>0</v>
      </c>
      <c r="M100" s="15"/>
      <c r="N100" s="48"/>
    </row>
    <row r="101" spans="1:14" ht="51" x14ac:dyDescent="0.2">
      <c r="A101" s="25" t="s">
        <v>444</v>
      </c>
      <c r="B101" s="66" t="s">
        <v>445</v>
      </c>
      <c r="C101" s="47">
        <f t="shared" si="7"/>
        <v>2085</v>
      </c>
      <c r="D101" s="9">
        <v>2085</v>
      </c>
      <c r="E101" s="9"/>
      <c r="F101" s="47">
        <f t="shared" si="8"/>
        <v>0</v>
      </c>
      <c r="G101" s="9"/>
      <c r="H101" s="48"/>
      <c r="I101" s="47">
        <f t="shared" si="9"/>
        <v>0</v>
      </c>
      <c r="J101" s="9"/>
      <c r="K101" s="48"/>
      <c r="L101" s="47">
        <f t="shared" si="10"/>
        <v>0</v>
      </c>
      <c r="M101" s="15"/>
      <c r="N101" s="48"/>
    </row>
    <row r="102" spans="1:14" ht="38.25" x14ac:dyDescent="0.2">
      <c r="A102" s="25" t="s">
        <v>446</v>
      </c>
      <c r="B102" s="66" t="s">
        <v>447</v>
      </c>
      <c r="C102" s="47">
        <f t="shared" si="7"/>
        <v>30</v>
      </c>
      <c r="D102" s="9">
        <v>30</v>
      </c>
      <c r="E102" s="9"/>
      <c r="F102" s="47">
        <f t="shared" si="8"/>
        <v>0</v>
      </c>
      <c r="G102" s="9"/>
      <c r="H102" s="48"/>
      <c r="I102" s="47">
        <f t="shared" si="9"/>
        <v>0</v>
      </c>
      <c r="J102" s="9"/>
      <c r="K102" s="48"/>
      <c r="L102" s="47">
        <f t="shared" si="10"/>
        <v>0</v>
      </c>
      <c r="M102" s="15"/>
      <c r="N102" s="48"/>
    </row>
    <row r="103" spans="1:14" ht="51" x14ac:dyDescent="0.2">
      <c r="A103" s="25" t="s">
        <v>207</v>
      </c>
      <c r="B103" s="67" t="s">
        <v>208</v>
      </c>
      <c r="C103" s="47">
        <f t="shared" ref="C103:C141" si="12">D103+E103</f>
        <v>3344.7000000000007</v>
      </c>
      <c r="D103" s="15">
        <f>D105+D106+D104</f>
        <v>-10297.299999999999</v>
      </c>
      <c r="E103" s="9">
        <f>E105+E106+E104</f>
        <v>13642</v>
      </c>
      <c r="F103" s="47">
        <f t="shared" si="8"/>
        <v>0</v>
      </c>
      <c r="G103" s="15">
        <f>G105+G106+G104</f>
        <v>0</v>
      </c>
      <c r="H103" s="9">
        <f>H105+H106+H104</f>
        <v>0</v>
      </c>
      <c r="I103" s="47">
        <f t="shared" si="9"/>
        <v>0</v>
      </c>
      <c r="J103" s="15">
        <f>J105+J106+J104</f>
        <v>0</v>
      </c>
      <c r="K103" s="9">
        <f>K105+K106+K104</f>
        <v>0</v>
      </c>
      <c r="L103" s="47">
        <f t="shared" si="10"/>
        <v>0</v>
      </c>
      <c r="M103" s="15">
        <f>M105+M106+M104</f>
        <v>0</v>
      </c>
      <c r="N103" s="9">
        <f>N105+N106+N104</f>
        <v>0</v>
      </c>
    </row>
    <row r="104" spans="1:14" ht="63.75" x14ac:dyDescent="0.2">
      <c r="A104" s="23" t="s">
        <v>448</v>
      </c>
      <c r="B104" s="29" t="s">
        <v>449</v>
      </c>
      <c r="C104" s="47">
        <f>D104+E104</f>
        <v>3330.7000000000007</v>
      </c>
      <c r="D104" s="9">
        <v>-10311.299999999999</v>
      </c>
      <c r="E104" s="9">
        <v>13642</v>
      </c>
      <c r="F104" s="47"/>
      <c r="G104" s="15"/>
      <c r="H104" s="48"/>
      <c r="I104" s="47"/>
      <c r="J104" s="15"/>
      <c r="K104" s="48"/>
      <c r="L104" s="47"/>
      <c r="M104" s="15"/>
      <c r="N104" s="48"/>
    </row>
    <row r="105" spans="1:14" ht="38.25" x14ac:dyDescent="0.2">
      <c r="A105" s="25" t="s">
        <v>450</v>
      </c>
      <c r="B105" s="67" t="s">
        <v>451</v>
      </c>
      <c r="C105" s="47">
        <f t="shared" si="12"/>
        <v>14</v>
      </c>
      <c r="D105" s="15">
        <v>14</v>
      </c>
      <c r="E105" s="9"/>
      <c r="F105" s="47">
        <f>G105+H105</f>
        <v>0</v>
      </c>
      <c r="G105" s="15"/>
      <c r="H105" s="48"/>
      <c r="I105" s="47">
        <f>J105+K105</f>
        <v>0</v>
      </c>
      <c r="J105" s="15"/>
      <c r="K105" s="48"/>
      <c r="L105" s="47">
        <f t="shared" si="10"/>
        <v>0</v>
      </c>
      <c r="M105" s="15"/>
      <c r="N105" s="48"/>
    </row>
    <row r="106" spans="1:14" ht="38.25" x14ac:dyDescent="0.2">
      <c r="A106" s="23" t="s">
        <v>452</v>
      </c>
      <c r="B106" s="29" t="s">
        <v>453</v>
      </c>
      <c r="C106" s="47">
        <f t="shared" si="12"/>
        <v>0</v>
      </c>
      <c r="D106" s="9">
        <v>0</v>
      </c>
      <c r="E106" s="9"/>
      <c r="F106" s="47">
        <f t="shared" si="8"/>
        <v>0</v>
      </c>
      <c r="G106" s="9"/>
      <c r="H106" s="48"/>
      <c r="I106" s="47">
        <f t="shared" si="9"/>
        <v>0</v>
      </c>
      <c r="J106" s="9"/>
      <c r="K106" s="48"/>
      <c r="L106" s="47">
        <f t="shared" si="10"/>
        <v>0</v>
      </c>
      <c r="M106" s="15"/>
      <c r="N106" s="48"/>
    </row>
    <row r="107" spans="1:14" ht="38.25" x14ac:dyDescent="0.2">
      <c r="A107" s="25" t="s">
        <v>217</v>
      </c>
      <c r="B107" s="29" t="s">
        <v>218</v>
      </c>
      <c r="C107" s="47">
        <f t="shared" si="12"/>
        <v>103268</v>
      </c>
      <c r="D107" s="15">
        <f>SUM(D109:D120)</f>
        <v>17314</v>
      </c>
      <c r="E107" s="9">
        <f>SUM(E108:E120)</f>
        <v>85954</v>
      </c>
      <c r="F107" s="47">
        <f t="shared" si="8"/>
        <v>124608</v>
      </c>
      <c r="G107" s="15">
        <f>SUM(G109:G120)</f>
        <v>2503</v>
      </c>
      <c r="H107" s="48">
        <f>SUM(H108:H120)</f>
        <v>122105</v>
      </c>
      <c r="I107" s="47">
        <f t="shared" si="9"/>
        <v>118903</v>
      </c>
      <c r="J107" s="15">
        <f>SUM(J109:J120)</f>
        <v>2477</v>
      </c>
      <c r="K107" s="48">
        <f>SUM(K108:K120)</f>
        <v>116426</v>
      </c>
      <c r="L107" s="47">
        <f t="shared" si="10"/>
        <v>113669</v>
      </c>
      <c r="M107" s="15">
        <f>SUM(M109:M120)</f>
        <v>1705</v>
      </c>
      <c r="N107" s="48">
        <f>SUM(N108:N120)</f>
        <v>111964</v>
      </c>
    </row>
    <row r="108" spans="1:14" x14ac:dyDescent="0.2">
      <c r="A108" s="22" t="s">
        <v>219</v>
      </c>
      <c r="B108" s="66" t="s">
        <v>220</v>
      </c>
      <c r="C108" s="47">
        <f t="shared" si="12"/>
        <v>0</v>
      </c>
      <c r="D108" s="9"/>
      <c r="E108" s="9">
        <v>0</v>
      </c>
      <c r="F108" s="47">
        <f t="shared" si="8"/>
        <v>0</v>
      </c>
      <c r="G108" s="9"/>
      <c r="H108" s="48">
        <v>0</v>
      </c>
      <c r="I108" s="47">
        <f t="shared" si="9"/>
        <v>100</v>
      </c>
      <c r="J108" s="9"/>
      <c r="K108" s="48">
        <v>100</v>
      </c>
      <c r="L108" s="47">
        <f t="shared" si="10"/>
        <v>0</v>
      </c>
      <c r="M108" s="15"/>
      <c r="N108" s="48">
        <v>0</v>
      </c>
    </row>
    <row r="109" spans="1:14" ht="153" x14ac:dyDescent="0.2">
      <c r="A109" s="18" t="s">
        <v>221</v>
      </c>
      <c r="B109" s="5" t="s">
        <v>222</v>
      </c>
      <c r="C109" s="47">
        <f t="shared" si="12"/>
        <v>100</v>
      </c>
      <c r="D109" s="9">
        <v>100</v>
      </c>
      <c r="E109" s="9"/>
      <c r="F109" s="47">
        <f t="shared" si="8"/>
        <v>40</v>
      </c>
      <c r="G109" s="9">
        <v>40</v>
      </c>
      <c r="H109" s="48"/>
      <c r="I109" s="47">
        <f t="shared" si="9"/>
        <v>40</v>
      </c>
      <c r="J109" s="9">
        <v>40</v>
      </c>
      <c r="K109" s="48"/>
      <c r="L109" s="47">
        <f t="shared" si="10"/>
        <v>40</v>
      </c>
      <c r="M109" s="15">
        <v>40</v>
      </c>
      <c r="N109" s="48"/>
    </row>
    <row r="110" spans="1:14" ht="153" x14ac:dyDescent="0.2">
      <c r="A110" s="18" t="s">
        <v>225</v>
      </c>
      <c r="B110" s="5" t="s">
        <v>226</v>
      </c>
      <c r="C110" s="47">
        <f t="shared" si="12"/>
        <v>800</v>
      </c>
      <c r="D110" s="9">
        <v>800</v>
      </c>
      <c r="E110" s="9"/>
      <c r="F110" s="47">
        <f t="shared" si="8"/>
        <v>100</v>
      </c>
      <c r="G110" s="9">
        <v>100</v>
      </c>
      <c r="H110" s="48"/>
      <c r="I110" s="47">
        <f t="shared" si="9"/>
        <v>100</v>
      </c>
      <c r="J110" s="9">
        <v>100</v>
      </c>
      <c r="K110" s="48"/>
      <c r="L110" s="47">
        <f t="shared" si="10"/>
        <v>100</v>
      </c>
      <c r="M110" s="15">
        <v>100</v>
      </c>
      <c r="N110" s="48"/>
    </row>
    <row r="111" spans="1:14" ht="178.5" x14ac:dyDescent="0.2">
      <c r="A111" s="18" t="s">
        <v>223</v>
      </c>
      <c r="B111" s="4" t="s">
        <v>224</v>
      </c>
      <c r="C111" s="47">
        <f t="shared" si="12"/>
        <v>3000</v>
      </c>
      <c r="D111" s="9">
        <v>3000</v>
      </c>
      <c r="E111" s="9"/>
      <c r="F111" s="47">
        <f t="shared" si="8"/>
        <v>700</v>
      </c>
      <c r="G111" s="9">
        <v>700</v>
      </c>
      <c r="H111" s="48"/>
      <c r="I111" s="47">
        <f t="shared" si="9"/>
        <v>700</v>
      </c>
      <c r="J111" s="9">
        <v>700</v>
      </c>
      <c r="K111" s="48"/>
      <c r="L111" s="47">
        <f t="shared" si="10"/>
        <v>700</v>
      </c>
      <c r="M111" s="15">
        <v>700</v>
      </c>
      <c r="N111" s="48"/>
    </row>
    <row r="112" spans="1:14" ht="178.5" x14ac:dyDescent="0.2">
      <c r="A112" s="18" t="s">
        <v>227</v>
      </c>
      <c r="B112" s="4" t="s">
        <v>228</v>
      </c>
      <c r="C112" s="47">
        <f t="shared" si="12"/>
        <v>13001</v>
      </c>
      <c r="D112" s="9">
        <v>13001</v>
      </c>
      <c r="E112" s="9"/>
      <c r="F112" s="47">
        <f t="shared" si="8"/>
        <v>0</v>
      </c>
      <c r="G112" s="9">
        <v>0</v>
      </c>
      <c r="H112" s="48"/>
      <c r="I112" s="47">
        <f t="shared" si="9"/>
        <v>0</v>
      </c>
      <c r="J112" s="9">
        <v>0</v>
      </c>
      <c r="K112" s="48"/>
      <c r="L112" s="47">
        <f t="shared" si="10"/>
        <v>0</v>
      </c>
      <c r="M112" s="15">
        <v>0</v>
      </c>
      <c r="N112" s="48"/>
    </row>
    <row r="113" spans="1:14" ht="153" x14ac:dyDescent="0.2">
      <c r="A113" s="19" t="s">
        <v>454</v>
      </c>
      <c r="B113" s="4" t="s">
        <v>230</v>
      </c>
      <c r="C113" s="47">
        <f t="shared" si="12"/>
        <v>1250</v>
      </c>
      <c r="D113" s="9"/>
      <c r="E113" s="9">
        <v>1250</v>
      </c>
      <c r="F113" s="47">
        <f t="shared" si="8"/>
        <v>540</v>
      </c>
      <c r="G113" s="9"/>
      <c r="H113" s="48">
        <v>540</v>
      </c>
      <c r="I113" s="47">
        <f t="shared" si="9"/>
        <v>500</v>
      </c>
      <c r="J113" s="9"/>
      <c r="K113" s="48">
        <v>500</v>
      </c>
      <c r="L113" s="47">
        <f t="shared" si="10"/>
        <v>0</v>
      </c>
      <c r="M113" s="15"/>
      <c r="N113" s="48">
        <v>0</v>
      </c>
    </row>
    <row r="114" spans="1:14" ht="153" x14ac:dyDescent="0.2">
      <c r="A114" s="19" t="s">
        <v>455</v>
      </c>
      <c r="B114" s="2" t="s">
        <v>232</v>
      </c>
      <c r="C114" s="47">
        <f t="shared" si="12"/>
        <v>40</v>
      </c>
      <c r="D114" s="9"/>
      <c r="E114" s="9">
        <v>40</v>
      </c>
      <c r="F114" s="47">
        <f t="shared" si="8"/>
        <v>200</v>
      </c>
      <c r="G114" s="9"/>
      <c r="H114" s="48">
        <v>200</v>
      </c>
      <c r="I114" s="47">
        <f t="shared" si="9"/>
        <v>230</v>
      </c>
      <c r="J114" s="9"/>
      <c r="K114" s="48">
        <v>230</v>
      </c>
      <c r="L114" s="47">
        <f t="shared" si="10"/>
        <v>250</v>
      </c>
      <c r="M114" s="15"/>
      <c r="N114" s="48">
        <v>250</v>
      </c>
    </row>
    <row r="115" spans="1:14" ht="153" x14ac:dyDescent="0.2">
      <c r="A115" s="19" t="s">
        <v>456</v>
      </c>
      <c r="B115" s="5" t="s">
        <v>234</v>
      </c>
      <c r="C115" s="47">
        <f t="shared" si="12"/>
        <v>61834</v>
      </c>
      <c r="D115" s="9"/>
      <c r="E115" s="9">
        <v>61834</v>
      </c>
      <c r="F115" s="47">
        <f t="shared" si="8"/>
        <v>92139</v>
      </c>
      <c r="G115" s="9"/>
      <c r="H115" s="48">
        <v>92139</v>
      </c>
      <c r="I115" s="47">
        <f t="shared" si="9"/>
        <v>85940</v>
      </c>
      <c r="J115" s="9"/>
      <c r="K115" s="48">
        <v>85940</v>
      </c>
      <c r="L115" s="47">
        <f t="shared" si="10"/>
        <v>84580</v>
      </c>
      <c r="M115" s="15"/>
      <c r="N115" s="48">
        <v>84580</v>
      </c>
    </row>
    <row r="116" spans="1:14" ht="153" x14ac:dyDescent="0.2">
      <c r="A116" s="19" t="s">
        <v>457</v>
      </c>
      <c r="B116" s="5" t="s">
        <v>236</v>
      </c>
      <c r="C116" s="47">
        <f t="shared" si="12"/>
        <v>0</v>
      </c>
      <c r="D116" s="9"/>
      <c r="E116" s="9">
        <v>0</v>
      </c>
      <c r="F116" s="47">
        <f t="shared" si="8"/>
        <v>100</v>
      </c>
      <c r="G116" s="9"/>
      <c r="H116" s="48">
        <v>100</v>
      </c>
      <c r="I116" s="47">
        <f t="shared" si="9"/>
        <v>100</v>
      </c>
      <c r="J116" s="9"/>
      <c r="K116" s="48">
        <v>100</v>
      </c>
      <c r="L116" s="47">
        <f t="shared" si="10"/>
        <v>100</v>
      </c>
      <c r="M116" s="15"/>
      <c r="N116" s="48">
        <v>100</v>
      </c>
    </row>
    <row r="117" spans="1:14" ht="89.25" x14ac:dyDescent="0.2">
      <c r="A117" s="19" t="s">
        <v>237</v>
      </c>
      <c r="B117" s="5" t="s">
        <v>238</v>
      </c>
      <c r="C117" s="47">
        <f t="shared" si="12"/>
        <v>0</v>
      </c>
      <c r="D117" s="9"/>
      <c r="E117" s="9"/>
      <c r="F117" s="47">
        <f t="shared" si="8"/>
        <v>0</v>
      </c>
      <c r="G117" s="9"/>
      <c r="H117" s="48"/>
      <c r="I117" s="47">
        <f t="shared" si="9"/>
        <v>0</v>
      </c>
      <c r="J117" s="9"/>
      <c r="K117" s="48"/>
      <c r="L117" s="47">
        <f t="shared" si="10"/>
        <v>0</v>
      </c>
      <c r="M117" s="15"/>
      <c r="N117" s="48"/>
    </row>
    <row r="118" spans="1:14" ht="76.5" x14ac:dyDescent="0.2">
      <c r="A118" s="27" t="s">
        <v>239</v>
      </c>
      <c r="B118" s="64" t="s">
        <v>240</v>
      </c>
      <c r="C118" s="47">
        <f t="shared" si="12"/>
        <v>2063</v>
      </c>
      <c r="D118" s="9">
        <v>413</v>
      </c>
      <c r="E118" s="9">
        <v>1650</v>
      </c>
      <c r="F118" s="47">
        <f t="shared" si="8"/>
        <v>8311</v>
      </c>
      <c r="G118" s="9">
        <v>1663</v>
      </c>
      <c r="H118" s="48">
        <v>6648</v>
      </c>
      <c r="I118" s="47">
        <f t="shared" si="9"/>
        <v>8183</v>
      </c>
      <c r="J118" s="9">
        <v>1637</v>
      </c>
      <c r="K118" s="48">
        <v>6546</v>
      </c>
      <c r="L118" s="47">
        <f t="shared" si="10"/>
        <v>4325</v>
      </c>
      <c r="M118" s="9">
        <v>865</v>
      </c>
      <c r="N118" s="48">
        <v>3460</v>
      </c>
    </row>
    <row r="119" spans="1:14" ht="76.5" x14ac:dyDescent="0.2">
      <c r="A119" s="27" t="s">
        <v>241</v>
      </c>
      <c r="B119" s="64" t="s">
        <v>242</v>
      </c>
      <c r="C119" s="47">
        <f t="shared" si="12"/>
        <v>11180</v>
      </c>
      <c r="D119" s="9"/>
      <c r="E119" s="9">
        <v>11180</v>
      </c>
      <c r="F119" s="47">
        <f t="shared" si="8"/>
        <v>12428</v>
      </c>
      <c r="G119" s="9"/>
      <c r="H119" s="48">
        <v>12428</v>
      </c>
      <c r="I119" s="47">
        <f t="shared" si="9"/>
        <v>12960</v>
      </c>
      <c r="J119" s="9"/>
      <c r="K119" s="48">
        <v>12960</v>
      </c>
      <c r="L119" s="47">
        <f t="shared" si="10"/>
        <v>13524</v>
      </c>
      <c r="M119" s="9"/>
      <c r="N119" s="48">
        <v>13524</v>
      </c>
    </row>
    <row r="120" spans="1:14" ht="76.5" x14ac:dyDescent="0.2">
      <c r="A120" s="27" t="s">
        <v>243</v>
      </c>
      <c r="B120" s="64" t="s">
        <v>244</v>
      </c>
      <c r="C120" s="47">
        <f t="shared" si="12"/>
        <v>10000</v>
      </c>
      <c r="D120" s="9"/>
      <c r="E120" s="9">
        <v>10000</v>
      </c>
      <c r="F120" s="47">
        <f t="shared" si="8"/>
        <v>10050</v>
      </c>
      <c r="G120" s="9"/>
      <c r="H120" s="48">
        <v>10050</v>
      </c>
      <c r="I120" s="47">
        <f t="shared" si="9"/>
        <v>10050</v>
      </c>
      <c r="J120" s="9"/>
      <c r="K120" s="48">
        <v>10050</v>
      </c>
      <c r="L120" s="47">
        <f t="shared" si="10"/>
        <v>10050</v>
      </c>
      <c r="M120" s="9"/>
      <c r="N120" s="48">
        <v>10050</v>
      </c>
    </row>
    <row r="121" spans="1:14" ht="25.5" x14ac:dyDescent="0.2">
      <c r="A121" s="25" t="s">
        <v>245</v>
      </c>
      <c r="B121" s="29" t="s">
        <v>246</v>
      </c>
      <c r="C121" s="47">
        <f t="shared" si="12"/>
        <v>1404</v>
      </c>
      <c r="D121" s="11">
        <f>D122</f>
        <v>3</v>
      </c>
      <c r="E121" s="14">
        <f>E122</f>
        <v>1401</v>
      </c>
      <c r="F121" s="47">
        <f t="shared" si="8"/>
        <v>4161</v>
      </c>
      <c r="G121" s="11">
        <f>G122</f>
        <v>1560</v>
      </c>
      <c r="H121" s="44">
        <f>H122</f>
        <v>2601</v>
      </c>
      <c r="I121" s="47">
        <f t="shared" si="9"/>
        <v>2751</v>
      </c>
      <c r="J121" s="11">
        <f>J122</f>
        <v>150</v>
      </c>
      <c r="K121" s="44">
        <f>K122</f>
        <v>2601</v>
      </c>
      <c r="L121" s="47">
        <f t="shared" si="10"/>
        <v>2751</v>
      </c>
      <c r="M121" s="11">
        <f>M122</f>
        <v>150</v>
      </c>
      <c r="N121" s="44">
        <f>N122</f>
        <v>2601</v>
      </c>
    </row>
    <row r="122" spans="1:14" ht="63.75" x14ac:dyDescent="0.2">
      <c r="A122" s="25" t="s">
        <v>247</v>
      </c>
      <c r="B122" s="29" t="s">
        <v>458</v>
      </c>
      <c r="C122" s="47">
        <f t="shared" si="12"/>
        <v>1404</v>
      </c>
      <c r="D122" s="9">
        <v>3</v>
      </c>
      <c r="E122" s="9">
        <v>1401</v>
      </c>
      <c r="F122" s="47">
        <f t="shared" si="8"/>
        <v>4161</v>
      </c>
      <c r="G122" s="9">
        <v>1560</v>
      </c>
      <c r="H122" s="48">
        <v>2601</v>
      </c>
      <c r="I122" s="47">
        <f t="shared" si="9"/>
        <v>2751</v>
      </c>
      <c r="J122" s="9">
        <v>150</v>
      </c>
      <c r="K122" s="48">
        <v>2601</v>
      </c>
      <c r="L122" s="47">
        <f t="shared" si="10"/>
        <v>2751</v>
      </c>
      <c r="M122" s="15">
        <v>150</v>
      </c>
      <c r="N122" s="48">
        <v>2601</v>
      </c>
    </row>
    <row r="123" spans="1:14" ht="25.5" x14ac:dyDescent="0.2">
      <c r="A123" s="25" t="s">
        <v>251</v>
      </c>
      <c r="B123" s="29" t="s">
        <v>252</v>
      </c>
      <c r="C123" s="47">
        <f t="shared" si="12"/>
        <v>174038</v>
      </c>
      <c r="D123" s="11">
        <f>SUM(D124:D146)</f>
        <v>107666</v>
      </c>
      <c r="E123" s="14">
        <f>SUM(E124:E146)</f>
        <v>66372</v>
      </c>
      <c r="F123" s="47">
        <f t="shared" si="8"/>
        <v>164274</v>
      </c>
      <c r="G123" s="11">
        <f>SUM(G124:G146)</f>
        <v>88790</v>
      </c>
      <c r="H123" s="44">
        <f>SUM(H124:H146)</f>
        <v>75484</v>
      </c>
      <c r="I123" s="47">
        <f t="shared" si="9"/>
        <v>165305</v>
      </c>
      <c r="J123" s="11">
        <f>SUM(J124:J146)</f>
        <v>89821</v>
      </c>
      <c r="K123" s="44">
        <f>SUM(K124:K146)</f>
        <v>75484</v>
      </c>
      <c r="L123" s="47">
        <f t="shared" si="10"/>
        <v>166398</v>
      </c>
      <c r="M123" s="11">
        <f>SUM(M124:M146)</f>
        <v>90914</v>
      </c>
      <c r="N123" s="44">
        <f>SUM(N124:N146)</f>
        <v>75484</v>
      </c>
    </row>
    <row r="124" spans="1:14" ht="127.5" x14ac:dyDescent="0.2">
      <c r="A124" s="18" t="s">
        <v>253</v>
      </c>
      <c r="B124" s="5" t="s">
        <v>459</v>
      </c>
      <c r="C124" s="47">
        <f t="shared" si="12"/>
        <v>30</v>
      </c>
      <c r="D124" s="9">
        <v>30</v>
      </c>
      <c r="E124" s="9"/>
      <c r="F124" s="47">
        <f t="shared" si="8"/>
        <v>40</v>
      </c>
      <c r="G124" s="9">
        <v>40</v>
      </c>
      <c r="H124" s="48"/>
      <c r="I124" s="47">
        <f t="shared" si="9"/>
        <v>39</v>
      </c>
      <c r="J124" s="9">
        <v>39</v>
      </c>
      <c r="K124" s="48"/>
      <c r="L124" s="47">
        <f t="shared" si="10"/>
        <v>39</v>
      </c>
      <c r="M124" s="15">
        <v>39</v>
      </c>
      <c r="N124" s="48"/>
    </row>
    <row r="125" spans="1:14" ht="178.5" x14ac:dyDescent="0.2">
      <c r="A125" s="18" t="s">
        <v>255</v>
      </c>
      <c r="B125" s="5" t="s">
        <v>460</v>
      </c>
      <c r="C125" s="47">
        <f t="shared" si="12"/>
        <v>3830</v>
      </c>
      <c r="D125" s="9"/>
      <c r="E125" s="9">
        <v>3830</v>
      </c>
      <c r="F125" s="47">
        <f t="shared" si="8"/>
        <v>3154</v>
      </c>
      <c r="G125" s="9"/>
      <c r="H125" s="48">
        <v>3154</v>
      </c>
      <c r="I125" s="47">
        <f t="shared" si="9"/>
        <v>3154</v>
      </c>
      <c r="J125" s="9"/>
      <c r="K125" s="48">
        <v>3154</v>
      </c>
      <c r="L125" s="47">
        <f t="shared" si="10"/>
        <v>3154</v>
      </c>
      <c r="M125" s="15"/>
      <c r="N125" s="48">
        <v>3154</v>
      </c>
    </row>
    <row r="126" spans="1:14" ht="76.5" x14ac:dyDescent="0.2">
      <c r="A126" s="28" t="s">
        <v>257</v>
      </c>
      <c r="B126" s="4" t="s">
        <v>258</v>
      </c>
      <c r="C126" s="47">
        <f t="shared" si="12"/>
        <v>0</v>
      </c>
      <c r="D126" s="9">
        <v>0</v>
      </c>
      <c r="E126" s="9"/>
      <c r="F126" s="47">
        <f t="shared" si="8"/>
        <v>0</v>
      </c>
      <c r="G126" s="9"/>
      <c r="H126" s="48"/>
      <c r="I126" s="47">
        <f t="shared" si="9"/>
        <v>0</v>
      </c>
      <c r="J126" s="9"/>
      <c r="K126" s="48"/>
      <c r="L126" s="47">
        <f t="shared" si="10"/>
        <v>0</v>
      </c>
      <c r="M126" s="15"/>
      <c r="N126" s="48"/>
    </row>
    <row r="127" spans="1:14" ht="102" x14ac:dyDescent="0.2">
      <c r="A127" s="18" t="s">
        <v>259</v>
      </c>
      <c r="B127" s="68" t="s">
        <v>260</v>
      </c>
      <c r="C127" s="47">
        <f t="shared" si="12"/>
        <v>577</v>
      </c>
      <c r="D127" s="9"/>
      <c r="E127" s="9">
        <v>577</v>
      </c>
      <c r="F127" s="47">
        <f t="shared" si="8"/>
        <v>531</v>
      </c>
      <c r="G127" s="9"/>
      <c r="H127" s="48">
        <v>531</v>
      </c>
      <c r="I127" s="47">
        <f t="shared" si="9"/>
        <v>531</v>
      </c>
      <c r="J127" s="9"/>
      <c r="K127" s="48">
        <v>531</v>
      </c>
      <c r="L127" s="47">
        <f t="shared" si="10"/>
        <v>531</v>
      </c>
      <c r="M127" s="15"/>
      <c r="N127" s="48">
        <v>531</v>
      </c>
    </row>
    <row r="128" spans="1:14" ht="89.25" x14ac:dyDescent="0.2">
      <c r="A128" s="30" t="s">
        <v>261</v>
      </c>
      <c r="B128" s="5" t="s">
        <v>262</v>
      </c>
      <c r="C128" s="47">
        <f t="shared" si="12"/>
        <v>0</v>
      </c>
      <c r="D128" s="9"/>
      <c r="E128" s="9">
        <v>0</v>
      </c>
      <c r="F128" s="47">
        <f t="shared" si="8"/>
        <v>0</v>
      </c>
      <c r="G128" s="9"/>
      <c r="H128" s="48"/>
      <c r="I128" s="47">
        <f t="shared" si="9"/>
        <v>0</v>
      </c>
      <c r="J128" s="9"/>
      <c r="K128" s="48"/>
      <c r="L128" s="47">
        <f t="shared" si="10"/>
        <v>0</v>
      </c>
      <c r="M128" s="15"/>
      <c r="N128" s="48"/>
    </row>
    <row r="129" spans="1:14" ht="102" x14ac:dyDescent="0.2">
      <c r="A129" s="18" t="s">
        <v>263</v>
      </c>
      <c r="B129" s="5" t="s">
        <v>264</v>
      </c>
      <c r="C129" s="47">
        <f t="shared" si="12"/>
        <v>0</v>
      </c>
      <c r="D129" s="9"/>
      <c r="E129" s="9">
        <v>0</v>
      </c>
      <c r="F129" s="47">
        <f t="shared" si="8"/>
        <v>0</v>
      </c>
      <c r="G129" s="9"/>
      <c r="H129" s="48"/>
      <c r="I129" s="47">
        <f t="shared" si="9"/>
        <v>0</v>
      </c>
      <c r="J129" s="9"/>
      <c r="K129" s="48"/>
      <c r="L129" s="47">
        <f t="shared" si="10"/>
        <v>0</v>
      </c>
      <c r="M129" s="15"/>
      <c r="N129" s="48"/>
    </row>
    <row r="130" spans="1:14" ht="51" x14ac:dyDescent="0.2">
      <c r="A130" s="18" t="s">
        <v>265</v>
      </c>
      <c r="B130" s="5" t="s">
        <v>266</v>
      </c>
      <c r="C130" s="47">
        <f t="shared" si="12"/>
        <v>80</v>
      </c>
      <c r="D130" s="9">
        <v>80</v>
      </c>
      <c r="E130" s="9">
        <v>0</v>
      </c>
      <c r="F130" s="47">
        <f t="shared" si="8"/>
        <v>80</v>
      </c>
      <c r="G130" s="9">
        <v>80</v>
      </c>
      <c r="H130" s="48"/>
      <c r="I130" s="47">
        <f t="shared" si="9"/>
        <v>80</v>
      </c>
      <c r="J130" s="9">
        <v>80</v>
      </c>
      <c r="K130" s="48"/>
      <c r="L130" s="47">
        <f t="shared" si="10"/>
        <v>80</v>
      </c>
      <c r="M130" s="15">
        <v>80</v>
      </c>
      <c r="N130" s="48"/>
    </row>
    <row r="131" spans="1:14" ht="63.75" x14ac:dyDescent="0.2">
      <c r="A131" s="18" t="s">
        <v>267</v>
      </c>
      <c r="B131" s="5" t="s">
        <v>268</v>
      </c>
      <c r="C131" s="47">
        <f t="shared" si="12"/>
        <v>0</v>
      </c>
      <c r="D131" s="9">
        <v>0</v>
      </c>
      <c r="E131" s="9">
        <v>0</v>
      </c>
      <c r="F131" s="47">
        <f t="shared" si="8"/>
        <v>0</v>
      </c>
      <c r="G131" s="9"/>
      <c r="H131" s="48"/>
      <c r="I131" s="47">
        <f t="shared" si="9"/>
        <v>0</v>
      </c>
      <c r="J131" s="9"/>
      <c r="K131" s="48"/>
      <c r="L131" s="47">
        <f t="shared" si="10"/>
        <v>0</v>
      </c>
      <c r="M131" s="15"/>
      <c r="N131" s="48"/>
    </row>
    <row r="132" spans="1:14" ht="38.25" x14ac:dyDescent="0.2">
      <c r="A132" s="19" t="s">
        <v>269</v>
      </c>
      <c r="B132" s="4" t="s">
        <v>270</v>
      </c>
      <c r="C132" s="47">
        <f t="shared" si="12"/>
        <v>0</v>
      </c>
      <c r="D132" s="9">
        <v>0</v>
      </c>
      <c r="E132" s="9">
        <v>0</v>
      </c>
      <c r="F132" s="47">
        <f t="shared" si="8"/>
        <v>0</v>
      </c>
      <c r="G132" s="9"/>
      <c r="H132" s="48"/>
      <c r="I132" s="47">
        <f t="shared" si="9"/>
        <v>0</v>
      </c>
      <c r="J132" s="9"/>
      <c r="K132" s="48"/>
      <c r="L132" s="47">
        <f t="shared" si="10"/>
        <v>0</v>
      </c>
      <c r="M132" s="15"/>
      <c r="N132" s="48"/>
    </row>
    <row r="133" spans="1:14" ht="153" x14ac:dyDescent="0.2">
      <c r="A133" s="20" t="s">
        <v>271</v>
      </c>
      <c r="B133" s="63" t="s">
        <v>461</v>
      </c>
      <c r="C133" s="47">
        <f t="shared" si="12"/>
        <v>9486</v>
      </c>
      <c r="D133" s="9"/>
      <c r="E133" s="9">
        <v>9486</v>
      </c>
      <c r="F133" s="47">
        <f t="shared" si="8"/>
        <v>8821</v>
      </c>
      <c r="G133" s="9"/>
      <c r="H133" s="48">
        <v>8821</v>
      </c>
      <c r="I133" s="47">
        <f t="shared" si="9"/>
        <v>8821</v>
      </c>
      <c r="J133" s="9"/>
      <c r="K133" s="48">
        <v>8821</v>
      </c>
      <c r="L133" s="47">
        <f t="shared" si="10"/>
        <v>8821</v>
      </c>
      <c r="M133" s="15"/>
      <c r="N133" s="48">
        <v>8821</v>
      </c>
    </row>
    <row r="134" spans="1:14" ht="38.25" x14ac:dyDescent="0.2">
      <c r="A134" s="19" t="s">
        <v>277</v>
      </c>
      <c r="B134" s="4" t="s">
        <v>278</v>
      </c>
      <c r="C134" s="47">
        <f t="shared" si="12"/>
        <v>145</v>
      </c>
      <c r="D134" s="9">
        <v>145</v>
      </c>
      <c r="E134" s="9"/>
      <c r="F134" s="47">
        <f t="shared" si="8"/>
        <v>189</v>
      </c>
      <c r="G134" s="9">
        <v>189</v>
      </c>
      <c r="H134" s="48"/>
      <c r="I134" s="47">
        <f t="shared" si="9"/>
        <v>240</v>
      </c>
      <c r="J134" s="9">
        <v>240</v>
      </c>
      <c r="K134" s="48"/>
      <c r="L134" s="47">
        <f t="shared" si="10"/>
        <v>191</v>
      </c>
      <c r="M134" s="15">
        <v>191</v>
      </c>
      <c r="N134" s="48"/>
    </row>
    <row r="135" spans="1:14" ht="38.25" x14ac:dyDescent="0.2">
      <c r="A135" s="19" t="s">
        <v>279</v>
      </c>
      <c r="B135" s="4" t="s">
        <v>462</v>
      </c>
      <c r="C135" s="47">
        <f t="shared" si="12"/>
        <v>3701</v>
      </c>
      <c r="D135" s="9">
        <v>3701</v>
      </c>
      <c r="E135" s="9"/>
      <c r="F135" s="47">
        <f t="shared" si="8"/>
        <v>6543</v>
      </c>
      <c r="G135" s="9">
        <v>6543</v>
      </c>
      <c r="H135" s="48"/>
      <c r="I135" s="47">
        <f t="shared" si="9"/>
        <v>6543</v>
      </c>
      <c r="J135" s="9">
        <v>6543</v>
      </c>
      <c r="K135" s="48"/>
      <c r="L135" s="47">
        <f t="shared" si="10"/>
        <v>6543</v>
      </c>
      <c r="M135" s="15">
        <v>6543</v>
      </c>
      <c r="N135" s="48"/>
    </row>
    <row r="136" spans="1:14" ht="89.25" x14ac:dyDescent="0.2">
      <c r="A136" s="19" t="s">
        <v>281</v>
      </c>
      <c r="B136" s="4" t="s">
        <v>463</v>
      </c>
      <c r="C136" s="47">
        <f t="shared" si="12"/>
        <v>8216</v>
      </c>
      <c r="D136" s="9"/>
      <c r="E136" s="9">
        <v>8216</v>
      </c>
      <c r="F136" s="47">
        <f t="shared" si="8"/>
        <v>8034</v>
      </c>
      <c r="G136" s="9"/>
      <c r="H136" s="48">
        <v>8034</v>
      </c>
      <c r="I136" s="47">
        <f t="shared" si="9"/>
        <v>8034</v>
      </c>
      <c r="J136" s="9"/>
      <c r="K136" s="48">
        <v>8034</v>
      </c>
      <c r="L136" s="47">
        <f t="shared" si="10"/>
        <v>8034</v>
      </c>
      <c r="M136" s="15"/>
      <c r="N136" s="48">
        <v>8034</v>
      </c>
    </row>
    <row r="137" spans="1:14" ht="63.75" x14ac:dyDescent="0.2">
      <c r="A137" s="56" t="s">
        <v>283</v>
      </c>
      <c r="B137" s="4" t="s">
        <v>464</v>
      </c>
      <c r="C137" s="47"/>
      <c r="D137" s="9"/>
      <c r="E137" s="9"/>
      <c r="F137" s="47">
        <f t="shared" si="8"/>
        <v>997</v>
      </c>
      <c r="G137" s="9">
        <v>871</v>
      </c>
      <c r="H137" s="48">
        <v>126</v>
      </c>
      <c r="I137" s="47">
        <f t="shared" si="9"/>
        <v>1000</v>
      </c>
      <c r="J137" s="9">
        <v>874</v>
      </c>
      <c r="K137" s="48">
        <v>126</v>
      </c>
      <c r="L137" s="47">
        <f t="shared" si="10"/>
        <v>1002</v>
      </c>
      <c r="M137" s="15">
        <v>876</v>
      </c>
      <c r="N137" s="48">
        <v>126</v>
      </c>
    </row>
    <row r="138" spans="1:14" ht="38.25" x14ac:dyDescent="0.2">
      <c r="A138" s="18" t="s">
        <v>285</v>
      </c>
      <c r="B138" s="4" t="s">
        <v>465</v>
      </c>
      <c r="C138" s="47">
        <f t="shared" si="12"/>
        <v>92988</v>
      </c>
      <c r="D138" s="9">
        <v>92988</v>
      </c>
      <c r="E138" s="9">
        <v>0</v>
      </c>
      <c r="F138" s="47">
        <f t="shared" si="8"/>
        <v>74097</v>
      </c>
      <c r="G138" s="9">
        <v>74097</v>
      </c>
      <c r="H138" s="48"/>
      <c r="I138" s="47">
        <f t="shared" si="9"/>
        <v>74972</v>
      </c>
      <c r="J138" s="9">
        <v>74972</v>
      </c>
      <c r="K138" s="48"/>
      <c r="L138" s="47">
        <f t="shared" si="10"/>
        <v>76014</v>
      </c>
      <c r="M138" s="15">
        <v>76014</v>
      </c>
      <c r="N138" s="48"/>
    </row>
    <row r="139" spans="1:14" ht="38.25" x14ac:dyDescent="0.2">
      <c r="A139" s="18" t="s">
        <v>287</v>
      </c>
      <c r="B139" s="4" t="s">
        <v>288</v>
      </c>
      <c r="C139" s="47"/>
      <c r="D139" s="9"/>
      <c r="E139" s="9"/>
      <c r="F139" s="47"/>
      <c r="G139" s="9"/>
      <c r="H139" s="48">
        <v>2382</v>
      </c>
      <c r="I139" s="47"/>
      <c r="J139" s="9"/>
      <c r="K139" s="48">
        <v>2382</v>
      </c>
      <c r="L139" s="47"/>
      <c r="M139" s="15"/>
      <c r="N139" s="48">
        <v>2382</v>
      </c>
    </row>
    <row r="140" spans="1:14" ht="76.5" x14ac:dyDescent="0.2">
      <c r="A140" s="18" t="s">
        <v>289</v>
      </c>
      <c r="B140" s="5" t="s">
        <v>290</v>
      </c>
      <c r="C140" s="47">
        <f t="shared" si="12"/>
        <v>1468</v>
      </c>
      <c r="D140" s="9">
        <v>1468</v>
      </c>
      <c r="E140" s="9">
        <v>0</v>
      </c>
      <c r="F140" s="47">
        <f t="shared" si="8"/>
        <v>1460</v>
      </c>
      <c r="G140" s="9">
        <v>1460</v>
      </c>
      <c r="H140" s="48"/>
      <c r="I140" s="47">
        <f t="shared" si="9"/>
        <v>1460</v>
      </c>
      <c r="J140" s="9">
        <v>1460</v>
      </c>
      <c r="K140" s="48"/>
      <c r="L140" s="47">
        <f t="shared" si="10"/>
        <v>1460</v>
      </c>
      <c r="M140" s="15">
        <v>1460</v>
      </c>
      <c r="N140" s="48"/>
    </row>
    <row r="141" spans="1:14" ht="76.5" x14ac:dyDescent="0.2">
      <c r="A141" s="18" t="s">
        <v>291</v>
      </c>
      <c r="B141" s="5" t="s">
        <v>292</v>
      </c>
      <c r="C141" s="47">
        <f t="shared" si="12"/>
        <v>350</v>
      </c>
      <c r="D141" s="9">
        <v>350</v>
      </c>
      <c r="E141" s="9">
        <v>0</v>
      </c>
      <c r="F141" s="47">
        <f t="shared" si="8"/>
        <v>950</v>
      </c>
      <c r="G141" s="9">
        <v>950</v>
      </c>
      <c r="H141" s="48"/>
      <c r="I141" s="47">
        <f t="shared" si="9"/>
        <v>1000</v>
      </c>
      <c r="J141" s="9">
        <v>1000</v>
      </c>
      <c r="K141" s="48"/>
      <c r="L141" s="47">
        <f t="shared" si="10"/>
        <v>1050</v>
      </c>
      <c r="M141" s="15">
        <v>1050</v>
      </c>
      <c r="N141" s="48"/>
    </row>
    <row r="142" spans="1:14" ht="38.25" x14ac:dyDescent="0.2">
      <c r="A142" s="18" t="s">
        <v>293</v>
      </c>
      <c r="B142" s="5" t="s">
        <v>294</v>
      </c>
      <c r="C142" s="47"/>
      <c r="D142" s="9"/>
      <c r="E142" s="9">
        <v>0</v>
      </c>
      <c r="F142" s="47"/>
      <c r="G142" s="9"/>
      <c r="H142" s="48"/>
      <c r="I142" s="47">
        <f>J142+K142</f>
        <v>0</v>
      </c>
      <c r="J142" s="9"/>
      <c r="K142" s="48"/>
      <c r="L142" s="47">
        <f>M142+N142</f>
        <v>0</v>
      </c>
      <c r="M142" s="15"/>
      <c r="N142" s="48"/>
    </row>
    <row r="143" spans="1:14" ht="140.25" x14ac:dyDescent="0.2">
      <c r="A143" s="18" t="s">
        <v>466</v>
      </c>
      <c r="B143" s="5" t="s">
        <v>467</v>
      </c>
      <c r="C143" s="47">
        <f t="shared" ref="C143:C150" si="13">D143+E143</f>
        <v>2134</v>
      </c>
      <c r="D143" s="9">
        <v>2134</v>
      </c>
      <c r="E143" s="9"/>
      <c r="F143" s="47">
        <f t="shared" si="8"/>
        <v>825</v>
      </c>
      <c r="G143" s="9">
        <v>825</v>
      </c>
      <c r="H143" s="48"/>
      <c r="I143" s="47">
        <f>J143+K143</f>
        <v>878</v>
      </c>
      <c r="J143" s="9">
        <v>878</v>
      </c>
      <c r="K143" s="48"/>
      <c r="L143" s="47">
        <f>M143+N143</f>
        <v>926</v>
      </c>
      <c r="M143" s="15">
        <v>926</v>
      </c>
      <c r="N143" s="48"/>
    </row>
    <row r="144" spans="1:14" ht="76.5" x14ac:dyDescent="0.2">
      <c r="A144" s="58" t="s">
        <v>297</v>
      </c>
      <c r="B144" s="5" t="s">
        <v>298</v>
      </c>
      <c r="C144" s="47"/>
      <c r="D144" s="9"/>
      <c r="E144" s="9"/>
      <c r="F144" s="47"/>
      <c r="G144" s="9"/>
      <c r="H144" s="48"/>
      <c r="I144" s="47"/>
      <c r="J144" s="9"/>
      <c r="K144" s="48"/>
      <c r="L144" s="47"/>
      <c r="M144" s="15"/>
      <c r="N144" s="48"/>
    </row>
    <row r="145" spans="1:14" ht="114.75" x14ac:dyDescent="0.2">
      <c r="A145" s="58" t="s">
        <v>299</v>
      </c>
      <c r="B145" s="5" t="s">
        <v>300</v>
      </c>
      <c r="C145" s="47"/>
      <c r="D145" s="9"/>
      <c r="E145" s="9">
        <v>0</v>
      </c>
      <c r="F145" s="47"/>
      <c r="G145" s="9"/>
      <c r="H145" s="48">
        <v>866</v>
      </c>
      <c r="I145" s="47"/>
      <c r="J145" s="9"/>
      <c r="K145" s="48">
        <v>866</v>
      </c>
      <c r="L145" s="47"/>
      <c r="M145" s="15"/>
      <c r="N145" s="48">
        <v>866</v>
      </c>
    </row>
    <row r="146" spans="1:14" ht="38.25" x14ac:dyDescent="0.2">
      <c r="A146" s="18" t="s">
        <v>301</v>
      </c>
      <c r="B146" s="5" t="s">
        <v>302</v>
      </c>
      <c r="C146" s="47">
        <f t="shared" si="13"/>
        <v>51033</v>
      </c>
      <c r="D146" s="9">
        <v>6770</v>
      </c>
      <c r="E146" s="9">
        <v>44263</v>
      </c>
      <c r="F146" s="47">
        <f>G146+H146</f>
        <v>55305</v>
      </c>
      <c r="G146" s="9">
        <v>3735</v>
      </c>
      <c r="H146" s="48">
        <v>51570</v>
      </c>
      <c r="I146" s="47">
        <f>J146+K146</f>
        <v>55305</v>
      </c>
      <c r="J146" s="9">
        <v>3735</v>
      </c>
      <c r="K146" s="48">
        <v>51570</v>
      </c>
      <c r="L146" s="47">
        <f>M146+N146</f>
        <v>55305</v>
      </c>
      <c r="M146" s="15">
        <v>3735</v>
      </c>
      <c r="N146" s="48">
        <v>51570</v>
      </c>
    </row>
    <row r="147" spans="1:14" ht="25.5" x14ac:dyDescent="0.2">
      <c r="A147" s="23" t="s">
        <v>303</v>
      </c>
      <c r="B147" s="29" t="s">
        <v>304</v>
      </c>
      <c r="C147" s="47">
        <f t="shared" si="13"/>
        <v>481</v>
      </c>
      <c r="D147" s="15">
        <f>SUM(D149:D150)</f>
        <v>481</v>
      </c>
      <c r="E147" s="9">
        <f>SUM(E148:E150)</f>
        <v>0</v>
      </c>
      <c r="F147" s="47">
        <f>G147+H147</f>
        <v>937</v>
      </c>
      <c r="G147" s="15">
        <f>SUM(G149:G150)</f>
        <v>555</v>
      </c>
      <c r="H147" s="48">
        <f>SUM(H148:H150)</f>
        <v>382</v>
      </c>
      <c r="I147" s="47">
        <f>J147+K147</f>
        <v>437</v>
      </c>
      <c r="J147" s="15">
        <f>SUM(J149:J150)</f>
        <v>55</v>
      </c>
      <c r="K147" s="48">
        <f>SUM(K148:K150)</f>
        <v>382</v>
      </c>
      <c r="L147" s="47">
        <f>M147+N147</f>
        <v>437</v>
      </c>
      <c r="M147" s="15">
        <f>SUM(M149:M150)</f>
        <v>55</v>
      </c>
      <c r="N147" s="48">
        <f>SUM(N148:N150)</f>
        <v>382</v>
      </c>
    </row>
    <row r="148" spans="1:14" x14ac:dyDescent="0.2">
      <c r="A148" s="24" t="s">
        <v>305</v>
      </c>
      <c r="B148" s="5" t="s">
        <v>306</v>
      </c>
      <c r="C148" s="47">
        <f t="shared" si="13"/>
        <v>0</v>
      </c>
      <c r="D148" s="9">
        <v>0</v>
      </c>
      <c r="E148" s="9">
        <v>0</v>
      </c>
      <c r="F148" s="47">
        <f>G148+H148</f>
        <v>0</v>
      </c>
      <c r="G148" s="9">
        <v>0</v>
      </c>
      <c r="H148" s="48">
        <v>0</v>
      </c>
      <c r="I148" s="47">
        <f>J148+K148</f>
        <v>0</v>
      </c>
      <c r="J148" s="9">
        <v>0</v>
      </c>
      <c r="K148" s="48">
        <v>0</v>
      </c>
      <c r="L148" s="47">
        <f>M148+N148</f>
        <v>0</v>
      </c>
      <c r="M148" s="15">
        <v>0</v>
      </c>
      <c r="N148" s="48">
        <v>0</v>
      </c>
    </row>
    <row r="149" spans="1:14" ht="38.25" x14ac:dyDescent="0.2">
      <c r="A149" s="24" t="s">
        <v>468</v>
      </c>
      <c r="B149" s="5" t="s">
        <v>469</v>
      </c>
      <c r="C149" s="47">
        <f t="shared" si="13"/>
        <v>0</v>
      </c>
      <c r="D149" s="9"/>
      <c r="E149" s="9"/>
      <c r="F149" s="47">
        <f>G149+H149</f>
        <v>0</v>
      </c>
      <c r="G149" s="9"/>
      <c r="H149" s="48"/>
      <c r="I149" s="47">
        <f>J149+K149</f>
        <v>0</v>
      </c>
      <c r="J149" s="9"/>
      <c r="K149" s="48"/>
      <c r="L149" s="47">
        <f>M149+N149</f>
        <v>0</v>
      </c>
      <c r="M149" s="15"/>
      <c r="N149" s="48"/>
    </row>
    <row r="150" spans="1:14" ht="13.5" thickBot="1" x14ac:dyDescent="0.25">
      <c r="A150" s="31" t="s">
        <v>307</v>
      </c>
      <c r="B150" s="32" t="s">
        <v>308</v>
      </c>
      <c r="C150" s="50">
        <f t="shared" si="13"/>
        <v>481</v>
      </c>
      <c r="D150" s="34">
        <v>481</v>
      </c>
      <c r="E150" s="34">
        <v>0</v>
      </c>
      <c r="F150" s="50">
        <f>G150+H150</f>
        <v>937</v>
      </c>
      <c r="G150" s="34">
        <v>555</v>
      </c>
      <c r="H150" s="51">
        <v>382</v>
      </c>
      <c r="I150" s="50">
        <f>J150+K150</f>
        <v>437</v>
      </c>
      <c r="J150" s="34">
        <v>55</v>
      </c>
      <c r="K150" s="51">
        <v>382</v>
      </c>
      <c r="L150" s="50">
        <f>M150+N150</f>
        <v>437</v>
      </c>
      <c r="M150" s="33">
        <v>55</v>
      </c>
      <c r="N150" s="51">
        <v>382</v>
      </c>
    </row>
    <row r="151" spans="1:14" ht="46.7" customHeight="1" thickBot="1" x14ac:dyDescent="0.25">
      <c r="A151" s="235" t="s">
        <v>470</v>
      </c>
      <c r="B151" s="236"/>
      <c r="C151" s="36">
        <f t="shared" ref="C151:N151" si="14">C147+C123+C121+C107+C105+C106+C89+C79+C66+C54+C49+C39+C28+C18+C9</f>
        <v>30978903</v>
      </c>
      <c r="D151" s="35">
        <f t="shared" si="14"/>
        <v>24039043.699999999</v>
      </c>
      <c r="E151" s="59">
        <f t="shared" si="14"/>
        <v>6939859.2999999998</v>
      </c>
      <c r="F151" s="36">
        <f t="shared" si="14"/>
        <v>16641949</v>
      </c>
      <c r="G151" s="35">
        <f t="shared" si="14"/>
        <v>14878560</v>
      </c>
      <c r="H151" s="37">
        <f t="shared" si="14"/>
        <v>1763389</v>
      </c>
      <c r="I151" s="36">
        <f t="shared" si="14"/>
        <v>18295392</v>
      </c>
      <c r="J151" s="35">
        <f t="shared" si="14"/>
        <v>16529599</v>
      </c>
      <c r="K151" s="37">
        <f t="shared" si="14"/>
        <v>1765793</v>
      </c>
      <c r="L151" s="36">
        <f t="shared" si="14"/>
        <v>18687281</v>
      </c>
      <c r="M151" s="35">
        <f t="shared" si="14"/>
        <v>16917857</v>
      </c>
      <c r="N151" s="37">
        <f t="shared" si="14"/>
        <v>1769424</v>
      </c>
    </row>
  </sheetData>
  <mergeCells count="8">
    <mergeCell ref="A151:B151"/>
    <mergeCell ref="A1:L1"/>
    <mergeCell ref="A3:A4"/>
    <mergeCell ref="B3:B4"/>
    <mergeCell ref="C3:E3"/>
    <mergeCell ref="F3:H3"/>
    <mergeCell ref="I3:K3"/>
    <mergeCell ref="L3:N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D13" sqref="D13"/>
    </sheetView>
  </sheetViews>
  <sheetFormatPr defaultRowHeight="14.25" x14ac:dyDescent="0.2"/>
  <cols>
    <col min="1" max="1" width="4.85546875" customWidth="1"/>
    <col min="2" max="2" width="29.85546875" customWidth="1"/>
    <col min="3" max="3" width="21.85546875" customWidth="1"/>
    <col min="4" max="4" width="53.42578125" customWidth="1"/>
    <col min="5" max="5" width="23" customWidth="1"/>
    <col min="6" max="6" width="5.28515625" customWidth="1"/>
    <col min="7" max="7" width="15" style="212" customWidth="1"/>
    <col min="8" max="8" width="14.85546875" style="212" customWidth="1"/>
    <col min="9" max="9" width="14.7109375" style="212" customWidth="1"/>
    <col min="10" max="10" width="15.140625" customWidth="1"/>
    <col min="11" max="12" width="14.28515625" customWidth="1"/>
  </cols>
  <sheetData>
    <row r="1" spans="1:12" ht="22.7" customHeight="1" x14ac:dyDescent="0.25">
      <c r="A1" s="252" t="s">
        <v>475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2" ht="12.75" customHeight="1" x14ac:dyDescent="0.25">
      <c r="A2" s="252" t="s">
        <v>508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 ht="20.25" customHeight="1" x14ac:dyDescent="0.25">
      <c r="A3" s="252" t="s">
        <v>510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ht="15" x14ac:dyDescent="0.2">
      <c r="B4" s="190"/>
    </row>
    <row r="5" spans="1:12" ht="22.7" customHeight="1" x14ac:dyDescent="0.2">
      <c r="A5" s="253" t="s">
        <v>509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1:12" ht="15.75" thickBot="1" x14ac:dyDescent="0.25">
      <c r="B6" s="254" t="s">
        <v>507</v>
      </c>
      <c r="C6" s="254"/>
    </row>
    <row r="7" spans="1:12" ht="16.5" customHeight="1" thickBot="1" x14ac:dyDescent="0.25">
      <c r="A7" s="242" t="s">
        <v>476</v>
      </c>
      <c r="B7" s="244" t="s">
        <v>477</v>
      </c>
      <c r="C7" s="246" t="s">
        <v>478</v>
      </c>
      <c r="D7" s="247"/>
      <c r="E7" s="248" t="s">
        <v>479</v>
      </c>
      <c r="F7" s="250" t="s">
        <v>480</v>
      </c>
      <c r="G7" s="255" t="s">
        <v>511</v>
      </c>
      <c r="H7" s="255" t="s">
        <v>512</v>
      </c>
      <c r="I7" s="255" t="s">
        <v>513</v>
      </c>
      <c r="J7" s="257" t="s">
        <v>481</v>
      </c>
      <c r="K7" s="258"/>
      <c r="L7" s="259"/>
    </row>
    <row r="8" spans="1:12" ht="98.25" customHeight="1" thickBot="1" x14ac:dyDescent="0.25">
      <c r="A8" s="243"/>
      <c r="B8" s="245"/>
      <c r="C8" s="197" t="s">
        <v>482</v>
      </c>
      <c r="D8" s="204" t="s">
        <v>483</v>
      </c>
      <c r="E8" s="249"/>
      <c r="F8" s="251"/>
      <c r="G8" s="256"/>
      <c r="H8" s="256"/>
      <c r="I8" s="256"/>
      <c r="J8" s="209" t="s">
        <v>514</v>
      </c>
      <c r="K8" s="209" t="s">
        <v>515</v>
      </c>
      <c r="L8" s="209" t="s">
        <v>516</v>
      </c>
    </row>
    <row r="9" spans="1:12" ht="15" thickBot="1" x14ac:dyDescent="0.25">
      <c r="A9" s="197">
        <v>1</v>
      </c>
      <c r="B9" s="209">
        <v>2</v>
      </c>
      <c r="C9" s="201">
        <v>3</v>
      </c>
      <c r="D9" s="201">
        <v>4</v>
      </c>
      <c r="E9" s="209">
        <v>5</v>
      </c>
      <c r="F9" s="209">
        <v>6</v>
      </c>
      <c r="G9" s="201">
        <v>7</v>
      </c>
      <c r="H9" s="209">
        <v>8</v>
      </c>
      <c r="I9" s="209">
        <v>9</v>
      </c>
      <c r="J9" s="209">
        <v>10</v>
      </c>
      <c r="K9" s="209">
        <v>11</v>
      </c>
      <c r="L9" s="209">
        <v>12</v>
      </c>
    </row>
    <row r="10" spans="1:12" ht="31.7" customHeight="1" thickBot="1" x14ac:dyDescent="0.25">
      <c r="A10" s="199">
        <v>1</v>
      </c>
      <c r="B10" s="198" t="s">
        <v>489</v>
      </c>
      <c r="C10" s="206" t="s">
        <v>26</v>
      </c>
      <c r="D10" s="202" t="s">
        <v>484</v>
      </c>
      <c r="E10" s="205" t="s">
        <v>495</v>
      </c>
      <c r="F10" s="208">
        <v>182</v>
      </c>
      <c r="G10" s="215">
        <v>56910</v>
      </c>
      <c r="H10" s="214">
        <v>40858.1</v>
      </c>
      <c r="I10" s="214">
        <v>56910</v>
      </c>
      <c r="J10" s="214">
        <v>72880</v>
      </c>
      <c r="K10" s="214">
        <v>82495</v>
      </c>
      <c r="L10" s="214">
        <v>92202</v>
      </c>
    </row>
    <row r="11" spans="1:12" ht="30.75" customHeight="1" thickBot="1" x14ac:dyDescent="0.25">
      <c r="A11" s="193">
        <v>2</v>
      </c>
      <c r="B11" s="200" t="s">
        <v>489</v>
      </c>
      <c r="C11" s="206" t="s">
        <v>30</v>
      </c>
      <c r="D11" s="202" t="s">
        <v>394</v>
      </c>
      <c r="E11" s="205" t="s">
        <v>495</v>
      </c>
      <c r="F11" s="208">
        <v>182</v>
      </c>
      <c r="G11" s="213">
        <v>169</v>
      </c>
      <c r="H11" s="214">
        <v>169</v>
      </c>
      <c r="I11" s="213">
        <v>169</v>
      </c>
      <c r="J11" s="214">
        <v>16</v>
      </c>
      <c r="K11" s="214">
        <v>17</v>
      </c>
      <c r="L11" s="214">
        <v>19</v>
      </c>
    </row>
    <row r="12" spans="1:12" ht="30.75" customHeight="1" thickBot="1" x14ac:dyDescent="0.25">
      <c r="A12" s="193">
        <v>3</v>
      </c>
      <c r="B12" s="200" t="s">
        <v>489</v>
      </c>
      <c r="C12" s="206" t="s">
        <v>487</v>
      </c>
      <c r="D12" s="202" t="s">
        <v>494</v>
      </c>
      <c r="E12" s="205" t="s">
        <v>495</v>
      </c>
      <c r="F12" s="208">
        <v>182</v>
      </c>
      <c r="G12" s="215">
        <v>92627</v>
      </c>
      <c r="H12" s="214">
        <v>88415.85</v>
      </c>
      <c r="I12" s="214">
        <v>92627</v>
      </c>
      <c r="J12" s="214">
        <v>121547</v>
      </c>
      <c r="K12" s="214">
        <v>124858</v>
      </c>
      <c r="L12" s="214">
        <v>128066</v>
      </c>
    </row>
    <row r="13" spans="1:12" ht="32.25" thickBot="1" x14ac:dyDescent="0.3">
      <c r="A13" s="193">
        <v>4</v>
      </c>
      <c r="B13" s="196" t="s">
        <v>490</v>
      </c>
      <c r="C13" s="206" t="s">
        <v>472</v>
      </c>
      <c r="D13" s="202" t="s">
        <v>471</v>
      </c>
      <c r="E13" s="205" t="s">
        <v>495</v>
      </c>
      <c r="F13" s="208">
        <v>182</v>
      </c>
      <c r="G13" s="216">
        <v>5092456</v>
      </c>
      <c r="H13" s="214">
        <v>5092401</v>
      </c>
      <c r="I13" s="214">
        <v>5092456</v>
      </c>
      <c r="J13" s="214">
        <v>2672308</v>
      </c>
      <c r="K13" s="214">
        <v>2672308</v>
      </c>
      <c r="L13" s="214">
        <v>2672308</v>
      </c>
    </row>
    <row r="14" spans="1:12" ht="29.25" customHeight="1" thickBot="1" x14ac:dyDescent="0.3">
      <c r="A14" s="193">
        <v>5</v>
      </c>
      <c r="B14" s="195" t="s">
        <v>490</v>
      </c>
      <c r="C14" s="206" t="s">
        <v>474</v>
      </c>
      <c r="D14" s="202" t="s">
        <v>473</v>
      </c>
      <c r="E14" s="205" t="s">
        <v>495</v>
      </c>
      <c r="F14" s="208">
        <v>182</v>
      </c>
      <c r="G14" s="216">
        <v>247613</v>
      </c>
      <c r="H14" s="216">
        <v>89242.39</v>
      </c>
      <c r="I14" s="214">
        <v>247613</v>
      </c>
      <c r="J14" s="214">
        <v>257716</v>
      </c>
      <c r="K14" s="214">
        <v>265185</v>
      </c>
      <c r="L14" s="214">
        <v>272867</v>
      </c>
    </row>
    <row r="15" spans="1:12" ht="95.25" thickBot="1" x14ac:dyDescent="0.25">
      <c r="A15" s="193">
        <v>6</v>
      </c>
      <c r="B15" s="194" t="s">
        <v>491</v>
      </c>
      <c r="C15" s="206" t="s">
        <v>497</v>
      </c>
      <c r="D15" s="202" t="s">
        <v>172</v>
      </c>
      <c r="E15" s="205" t="s">
        <v>520</v>
      </c>
      <c r="F15" s="191"/>
      <c r="G15" s="214">
        <v>77</v>
      </c>
      <c r="H15" s="214">
        <v>57.87</v>
      </c>
      <c r="I15" s="214">
        <v>77</v>
      </c>
      <c r="J15" s="214">
        <v>77</v>
      </c>
      <c r="K15" s="214">
        <v>77</v>
      </c>
      <c r="L15" s="214">
        <v>77</v>
      </c>
    </row>
    <row r="16" spans="1:12" ht="78.75" customHeight="1" thickBot="1" x14ac:dyDescent="0.25">
      <c r="A16" s="193">
        <v>7</v>
      </c>
      <c r="B16" s="194" t="s">
        <v>491</v>
      </c>
      <c r="C16" s="206" t="s">
        <v>506</v>
      </c>
      <c r="D16" s="202" t="s">
        <v>505</v>
      </c>
      <c r="E16" s="205" t="s">
        <v>520</v>
      </c>
      <c r="F16" s="191"/>
      <c r="G16" s="214">
        <v>61886.52</v>
      </c>
      <c r="H16" s="214">
        <v>40000</v>
      </c>
      <c r="I16" s="214">
        <v>61886.52</v>
      </c>
      <c r="J16" s="214">
        <v>51572</v>
      </c>
      <c r="K16" s="214">
        <v>51572</v>
      </c>
      <c r="L16" s="214">
        <v>51572</v>
      </c>
    </row>
    <row r="17" spans="1:12" ht="39" thickBot="1" x14ac:dyDescent="0.25">
      <c r="A17" s="193">
        <v>8</v>
      </c>
      <c r="B17" s="194" t="s">
        <v>493</v>
      </c>
      <c r="C17" s="207" t="s">
        <v>499</v>
      </c>
      <c r="D17" s="211" t="s">
        <v>500</v>
      </c>
      <c r="E17" s="210" t="s">
        <v>501</v>
      </c>
      <c r="F17" s="191"/>
      <c r="G17" s="214">
        <v>0</v>
      </c>
      <c r="H17" s="214">
        <v>0</v>
      </c>
      <c r="I17" s="214">
        <v>0</v>
      </c>
      <c r="J17" s="214">
        <v>249900</v>
      </c>
      <c r="K17" s="214">
        <v>212415</v>
      </c>
      <c r="L17" s="214">
        <v>199920</v>
      </c>
    </row>
    <row r="18" spans="1:12" ht="33" customHeight="1" thickBot="1" x14ac:dyDescent="0.25">
      <c r="A18" s="193">
        <v>9</v>
      </c>
      <c r="B18" s="194" t="s">
        <v>492</v>
      </c>
      <c r="C18" s="206" t="s">
        <v>498</v>
      </c>
      <c r="D18" s="202" t="s">
        <v>485</v>
      </c>
      <c r="E18" s="205" t="s">
        <v>496</v>
      </c>
      <c r="F18" s="191"/>
      <c r="G18" s="214">
        <v>135094</v>
      </c>
      <c r="H18" s="214">
        <v>101182.5</v>
      </c>
      <c r="I18" s="214">
        <v>135094</v>
      </c>
      <c r="J18" s="214">
        <v>155873</v>
      </c>
      <c r="K18" s="214">
        <v>170959</v>
      </c>
      <c r="L18" s="214">
        <v>177201</v>
      </c>
    </row>
    <row r="19" spans="1:12" ht="39.75" customHeight="1" thickBot="1" x14ac:dyDescent="0.25">
      <c r="A19" s="193">
        <v>10</v>
      </c>
      <c r="B19" s="194" t="s">
        <v>503</v>
      </c>
      <c r="C19" s="206" t="s">
        <v>504</v>
      </c>
      <c r="D19" s="202" t="s">
        <v>502</v>
      </c>
      <c r="E19" s="210" t="s">
        <v>501</v>
      </c>
      <c r="F19" s="191"/>
      <c r="G19" s="217">
        <v>112993.03</v>
      </c>
      <c r="H19" s="214">
        <v>45346</v>
      </c>
      <c r="I19" s="214">
        <v>112993.03</v>
      </c>
      <c r="J19" s="214">
        <v>0</v>
      </c>
      <c r="K19" s="214">
        <v>0</v>
      </c>
      <c r="L19" s="214">
        <v>0</v>
      </c>
    </row>
    <row r="20" spans="1:12" ht="66" customHeight="1" thickBot="1" x14ac:dyDescent="0.25">
      <c r="A20" s="193">
        <v>11</v>
      </c>
      <c r="B20" s="194" t="s">
        <v>517</v>
      </c>
      <c r="C20" s="206" t="s">
        <v>519</v>
      </c>
      <c r="D20" s="202" t="s">
        <v>518</v>
      </c>
      <c r="E20" s="210" t="s">
        <v>521</v>
      </c>
      <c r="F20" s="191"/>
      <c r="G20" s="217">
        <v>700000</v>
      </c>
      <c r="H20" s="214"/>
      <c r="I20" s="214">
        <v>700000</v>
      </c>
      <c r="J20" s="214">
        <v>0</v>
      </c>
      <c r="K20" s="214">
        <v>0</v>
      </c>
      <c r="L20" s="214">
        <v>0</v>
      </c>
    </row>
    <row r="21" spans="1:12" ht="15.75" thickBot="1" x14ac:dyDescent="0.25">
      <c r="B21" s="260" t="s">
        <v>488</v>
      </c>
      <c r="C21" s="261"/>
      <c r="D21" s="203" t="s">
        <v>486</v>
      </c>
      <c r="E21" s="191"/>
      <c r="F21" s="191"/>
      <c r="G21" s="192">
        <f>G10+G11+G12+G13+G14+G15+G16+G17+G18+G19+G20</f>
        <v>6499825.5499999998</v>
      </c>
      <c r="H21" s="192">
        <f>H10+H11+H12+H13+H14+H15+H16+H17+H18+H19+H20</f>
        <v>5497672.71</v>
      </c>
      <c r="I21" s="192">
        <f>I10+I11+I12+I13+I14+I15+I16+I17+I18+I19+I20</f>
        <v>6499825.5499999998</v>
      </c>
      <c r="J21" s="192">
        <f>SUM(J10:J20)</f>
        <v>3581889</v>
      </c>
      <c r="K21" s="192">
        <f>SUM(K10:K20)</f>
        <v>3579886</v>
      </c>
      <c r="L21" s="192">
        <f>SUM(L10:L20)</f>
        <v>3594232</v>
      </c>
    </row>
  </sheetData>
  <mergeCells count="15">
    <mergeCell ref="G7:G8"/>
    <mergeCell ref="H7:H8"/>
    <mergeCell ref="I7:I8"/>
    <mergeCell ref="J7:L7"/>
    <mergeCell ref="B21:C21"/>
    <mergeCell ref="A1:L1"/>
    <mergeCell ref="A2:L2"/>
    <mergeCell ref="A3:L3"/>
    <mergeCell ref="A5:L5"/>
    <mergeCell ref="B6:C6"/>
    <mergeCell ref="A7:A8"/>
    <mergeCell ref="B7:B8"/>
    <mergeCell ref="C7:D7"/>
    <mergeCell ref="E7:E8"/>
    <mergeCell ref="F7:F8"/>
  </mergeCells>
  <pageMargins left="0.2" right="0.2" top="0.21" bottom="0.22" header="0.19" footer="0.19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прогноз 15-17</vt:lpstr>
      <vt:lpstr>факт 15, ож 16</vt:lpstr>
      <vt:lpstr>Лист1</vt:lpstr>
      <vt:lpstr>Лист2</vt:lpstr>
      <vt:lpstr>' прогноз 15-17'!Заголовки_для_печати</vt:lpstr>
      <vt:lpstr>'факт 15, ож 16'!Заголовки_для_печати</vt:lpstr>
    </vt:vector>
  </TitlesOfParts>
  <Manager/>
  <Company>KFIN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</dc:creator>
  <cp:keywords/>
  <dc:description/>
  <cp:lastModifiedBy>Yana_Volkovo</cp:lastModifiedBy>
  <cp:revision/>
  <cp:lastPrinted>2020-11-09T08:40:10Z</cp:lastPrinted>
  <dcterms:created xsi:type="dcterms:W3CDTF">2002-12-24T13:17:42Z</dcterms:created>
  <dcterms:modified xsi:type="dcterms:W3CDTF">2024-11-14T16:40:56Z</dcterms:modified>
  <cp:category/>
  <cp:contentStatus/>
</cp:coreProperties>
</file>